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0" yWindow="3480" windowWidth="2085" windowHeight="1185" activeTab="0"/>
  </bookViews>
  <sheets>
    <sheet name="L1" sheetId="1" r:id="rId1"/>
    <sheet name="L2" sheetId="2" r:id="rId2"/>
  </sheets>
  <definedNames/>
  <calcPr fullCalcOnLoad="1"/>
</workbook>
</file>

<file path=xl/sharedStrings.xml><?xml version="1.0" encoding="utf-8"?>
<sst xmlns="http://schemas.openxmlformats.org/spreadsheetml/2006/main" count="304" uniqueCount="279">
  <si>
    <t>　　企业所得税退税</t>
  </si>
  <si>
    <t>上级补助收入</t>
  </si>
  <si>
    <t>　　房产税</t>
  </si>
  <si>
    <t>　　行政事业性收费收入</t>
  </si>
  <si>
    <t>调出资金</t>
  </si>
  <si>
    <t>本 年 收 入 合 计</t>
  </si>
  <si>
    <t>支  出  总  计</t>
  </si>
  <si>
    <t>上解上级支出</t>
  </si>
  <si>
    <t xml:space="preserve">  一般性转移支付收入</t>
  </si>
  <si>
    <t>　　耕地占用税</t>
  </si>
  <si>
    <t>年终结余</t>
  </si>
  <si>
    <t>　　罚没收入</t>
  </si>
  <si>
    <t>省补助计划单列市收入</t>
  </si>
  <si>
    <t>　　车船税</t>
  </si>
  <si>
    <t>一、税收收入</t>
  </si>
  <si>
    <t>　　国有资源(资产)有偿使用收入</t>
  </si>
  <si>
    <t>国债转贷资金上年结余</t>
  </si>
  <si>
    <t>　　资源税</t>
  </si>
  <si>
    <t>增设预算周转金</t>
  </si>
  <si>
    <t xml:space="preserve">    结算补助收入</t>
  </si>
  <si>
    <t>预算科目</t>
  </si>
  <si>
    <t xml:space="preserve">  返还性收入</t>
  </si>
  <si>
    <t>　　个人所得税</t>
  </si>
  <si>
    <t xml:space="preserve">    体制补助收入</t>
  </si>
  <si>
    <t>　　专项收入</t>
  </si>
  <si>
    <t>　　城市维护建设税</t>
  </si>
  <si>
    <t>　　企业所得税</t>
  </si>
  <si>
    <t>国债转贷资金结余</t>
  </si>
  <si>
    <t>　　国有资本经营收入</t>
  </si>
  <si>
    <t>上年结余</t>
  </si>
  <si>
    <t>　　印花税</t>
  </si>
  <si>
    <t>调入预算稳定调节基金</t>
  </si>
  <si>
    <t>　　城镇土地使用税</t>
  </si>
  <si>
    <t xml:space="preserve">    其他税收返还收入</t>
  </si>
  <si>
    <t>　　营业税</t>
  </si>
  <si>
    <t>　　烟叶税</t>
  </si>
  <si>
    <t>　　其他税收收入</t>
  </si>
  <si>
    <t>　　增值税</t>
  </si>
  <si>
    <t>国债转贷收入</t>
  </si>
  <si>
    <t>　　其他收入</t>
  </si>
  <si>
    <t>本 年 支 出 合 计</t>
  </si>
  <si>
    <t>二、非税收入</t>
  </si>
  <si>
    <t>　　契税</t>
  </si>
  <si>
    <t>　　土地增值税</t>
  </si>
  <si>
    <t>拨付国债转贷资金数</t>
  </si>
  <si>
    <t>收  入  总  计</t>
  </si>
  <si>
    <t>决 算 数</t>
  </si>
  <si>
    <t xml:space="preserve">  专项转移支付收入</t>
  </si>
  <si>
    <t>单位：万元</t>
  </si>
  <si>
    <t>补助下级支出</t>
  </si>
  <si>
    <t xml:space="preserve">  返还性支出</t>
  </si>
  <si>
    <t xml:space="preserve">    所得税基数返还收入</t>
  </si>
  <si>
    <t xml:space="preserve">    所得税基数返还支出</t>
  </si>
  <si>
    <t xml:space="preserve">    其他税收返还支出</t>
  </si>
  <si>
    <t xml:space="preserve">    体制补助支出</t>
  </si>
  <si>
    <t xml:space="preserve">    均衡性转移支付支出</t>
  </si>
  <si>
    <t xml:space="preserve">    县级基本财力保障机制奖补资金收入</t>
  </si>
  <si>
    <t xml:space="preserve">    县级基本财力保障机制奖补资金支出</t>
  </si>
  <si>
    <t xml:space="preserve">    结算补助支出</t>
  </si>
  <si>
    <t xml:space="preserve">    资源枯竭型城市转移支付补助收入</t>
  </si>
  <si>
    <t xml:space="preserve">    资源枯竭型城市转移支付补助支出</t>
  </si>
  <si>
    <t xml:space="preserve">    其他一般性转移支付收入</t>
  </si>
  <si>
    <t xml:space="preserve">    其他一般性转移支付支出</t>
  </si>
  <si>
    <t>计划单列市上解省支出</t>
  </si>
  <si>
    <t>下级上解收入</t>
  </si>
  <si>
    <t xml:space="preserve">  体制上解收入</t>
  </si>
  <si>
    <t xml:space="preserve">  体制上解支出</t>
  </si>
  <si>
    <t xml:space="preserve">  专项上解收入</t>
  </si>
  <si>
    <t xml:space="preserve">  专项上解支出</t>
  </si>
  <si>
    <t>计划单列市上解省收入</t>
  </si>
  <si>
    <t>省补助计划单列市支出</t>
  </si>
  <si>
    <t>债务收入</t>
  </si>
  <si>
    <t xml:space="preserve">调入资金   </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</si>
  <si>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</si>
  <si>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</si>
  <si>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</si>
  <si>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</si>
  <si>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</si>
  <si>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</si>
  <si>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</si>
  <si>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</si>
  <si>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</si>
  <si>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</si>
  <si>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</si>
  <si>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</si>
  <si>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</si>
  <si>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</si>
  <si>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</si>
  <si>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</si>
  <si>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</si>
  <si>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</si>
  <si>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</si>
  <si>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</si>
  <si>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 xml:space="preserve">    均衡性转移支付收入</t>
  </si>
  <si>
    <t xml:space="preserve">    企业事业单位划转补助收入</t>
  </si>
  <si>
    <t xml:space="preserve">    基层公检法司转移支付收入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</si>
  <si>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</si>
  <si>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</si>
  <si>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</si>
  <si>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</si>
  <si>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企业事业单位划转补助支出</t>
  </si>
  <si>
    <t xml:space="preserve">    基层公检法司转移支付支出</t>
  </si>
  <si>
    <t xml:space="preserve">    农村综合改革转移支付支出</t>
  </si>
  <si>
    <t xml:space="preserve">    产粮(油)大县奖励资金支出</t>
  </si>
  <si>
    <t xml:space="preserve">    重点生态功能区转移支付支出</t>
  </si>
  <si>
    <t xml:space="preserve">    固定数额补助支出</t>
  </si>
  <si>
    <t>二十一、预备费</t>
  </si>
  <si>
    <t>二十二、其他支出</t>
  </si>
  <si>
    <t>二十三、债务付息支出</t>
  </si>
  <si>
    <t>二十四、债务发行费用支出</t>
  </si>
  <si>
    <t>一般公共预算收入</t>
  </si>
  <si>
    <t>一般公共预算支出</t>
  </si>
  <si>
    <t xml:space="preserve">  一般性转移支付支出</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</si>
  <si>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</si>
  <si>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</si>
  <si>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</si>
  <si>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</si>
  <si>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</si>
  <si>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</si>
  <si>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</si>
  <si>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</si>
  <si>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</si>
  <si>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</si>
  <si>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</si>
  <si>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</si>
  <si>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</si>
  <si>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</si>
  <si>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</si>
  <si>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</si>
  <si>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</si>
  <si>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</si>
  <si>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</si>
  <si>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</si>
  <si>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其他收入</t>
  </si>
  <si>
    <t xml:space="preserve">    其他支出</t>
  </si>
  <si>
    <t>待偿债置换一般债券上年结余</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</si>
  <si>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</si>
  <si>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</si>
  <si>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</si>
  <si>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</si>
  <si>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</si>
  <si>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</si>
  <si>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</si>
  <si>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</si>
  <si>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</si>
  <si>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</si>
  <si>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</si>
  <si>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</si>
  <si>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</si>
  <si>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</si>
  <si>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</si>
  <si>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</si>
  <si>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</si>
  <si>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</si>
  <si>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</si>
  <si>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</si>
  <si>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</si>
  <si>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</si>
  <si>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</si>
  <si>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国债转贷转补助数</t>
  </si>
  <si>
    <t>接受其他地区援助收入</t>
  </si>
  <si>
    <t>援助其他地区支出</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</si>
  <si>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</si>
  <si>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</si>
  <si>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</si>
  <si>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</si>
  <si>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</si>
  <si>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</si>
  <si>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待偿债置换一般债券结余</t>
  </si>
  <si>
    <t>减:结转下年的支出</t>
  </si>
  <si>
    <t>净结余</t>
  </si>
  <si>
    <t>附表二：</t>
  </si>
  <si>
    <t>附表一：</t>
  </si>
  <si>
    <t>单位：万元</t>
  </si>
  <si>
    <t>年初预算数</t>
  </si>
  <si>
    <t>2017年度市级一般公共预算收支决算情况表</t>
  </si>
  <si>
    <t>2017年度市级一般公共预算收支决算总表</t>
  </si>
  <si>
    <t>附件1</t>
  </si>
  <si>
    <t>2017年汕尾市市级一般公共预算第二次调整情况表</t>
  </si>
  <si>
    <r>
      <t>项</t>
    </r>
    <r>
      <rPr>
        <b/>
        <sz val="12"/>
        <rFont val="Times New Roman"/>
        <family val="1"/>
      </rPr>
      <t xml:space="preserve">          </t>
    </r>
    <r>
      <rPr>
        <b/>
        <sz val="12"/>
        <rFont val="宋体"/>
        <family val="0"/>
      </rPr>
      <t>目</t>
    </r>
  </si>
  <si>
    <t>年初预算数</t>
  </si>
  <si>
    <t>第二次调整后预算数</t>
  </si>
  <si>
    <t>一、税收收入</t>
  </si>
  <si>
    <r>
      <t xml:space="preserve">       </t>
    </r>
    <r>
      <rPr>
        <sz val="11"/>
        <rFont val="宋体"/>
        <family val="0"/>
      </rPr>
      <t>增值税</t>
    </r>
  </si>
  <si>
    <r>
      <t xml:space="preserve">       </t>
    </r>
    <r>
      <rPr>
        <sz val="11"/>
        <rFont val="宋体"/>
        <family val="0"/>
      </rPr>
      <t>企业所得税</t>
    </r>
  </si>
  <si>
    <r>
      <t xml:space="preserve">       </t>
    </r>
    <r>
      <rPr>
        <sz val="11"/>
        <rFont val="宋体"/>
        <family val="0"/>
      </rPr>
      <t>个人所得税</t>
    </r>
  </si>
  <si>
    <r>
      <t xml:space="preserve">       </t>
    </r>
    <r>
      <rPr>
        <sz val="11"/>
        <rFont val="宋体"/>
        <family val="0"/>
      </rPr>
      <t>资源税</t>
    </r>
  </si>
  <si>
    <r>
      <t xml:space="preserve">       </t>
    </r>
    <r>
      <rPr>
        <sz val="11"/>
        <rFont val="宋体"/>
        <family val="0"/>
      </rPr>
      <t>城市维护建设税</t>
    </r>
  </si>
  <si>
    <r>
      <t xml:space="preserve">       </t>
    </r>
    <r>
      <rPr>
        <sz val="11"/>
        <rFont val="宋体"/>
        <family val="0"/>
      </rPr>
      <t>房产税</t>
    </r>
  </si>
  <si>
    <r>
      <t xml:space="preserve">       </t>
    </r>
    <r>
      <rPr>
        <sz val="11"/>
        <rFont val="宋体"/>
        <family val="0"/>
      </rPr>
      <t>印花税</t>
    </r>
  </si>
  <si>
    <r>
      <t xml:space="preserve">       </t>
    </r>
    <r>
      <rPr>
        <sz val="11"/>
        <rFont val="宋体"/>
        <family val="0"/>
      </rPr>
      <t>城镇土地使用税</t>
    </r>
  </si>
  <si>
    <r>
      <t xml:space="preserve">       </t>
    </r>
    <r>
      <rPr>
        <sz val="11"/>
        <rFont val="宋体"/>
        <family val="0"/>
      </rPr>
      <t>土地增值税</t>
    </r>
  </si>
  <si>
    <r>
      <t xml:space="preserve">       </t>
    </r>
    <r>
      <rPr>
        <sz val="11"/>
        <rFont val="宋体"/>
        <family val="0"/>
      </rPr>
      <t>车船税</t>
    </r>
  </si>
  <si>
    <r>
      <t xml:space="preserve">       </t>
    </r>
    <r>
      <rPr>
        <sz val="11"/>
        <rFont val="宋体"/>
        <family val="0"/>
      </rPr>
      <t>耕地占用税</t>
    </r>
  </si>
  <si>
    <r>
      <t xml:space="preserve">       </t>
    </r>
    <r>
      <rPr>
        <sz val="11"/>
        <rFont val="宋体"/>
        <family val="0"/>
      </rPr>
      <t>契税</t>
    </r>
  </si>
  <si>
    <t>二、非税收入</t>
  </si>
  <si>
    <r>
      <t xml:space="preserve">       </t>
    </r>
    <r>
      <rPr>
        <sz val="11"/>
        <rFont val="宋体"/>
        <family val="0"/>
      </rPr>
      <t>专项收入</t>
    </r>
  </si>
  <si>
    <r>
      <t xml:space="preserve">       </t>
    </r>
    <r>
      <rPr>
        <sz val="11"/>
        <rFont val="宋体"/>
        <family val="0"/>
      </rPr>
      <t>行政事业性收费收入</t>
    </r>
  </si>
  <si>
    <r>
      <t xml:space="preserve">       </t>
    </r>
    <r>
      <rPr>
        <sz val="11"/>
        <rFont val="宋体"/>
        <family val="0"/>
      </rPr>
      <t>罚没收入</t>
    </r>
  </si>
  <si>
    <r>
      <t xml:space="preserve">       </t>
    </r>
    <r>
      <rPr>
        <sz val="11"/>
        <rFont val="宋体"/>
        <family val="0"/>
      </rPr>
      <t>国有资本经营收入</t>
    </r>
  </si>
  <si>
    <r>
      <t xml:space="preserve">       </t>
    </r>
    <r>
      <rPr>
        <sz val="11"/>
        <rFont val="宋体"/>
        <family val="0"/>
      </rPr>
      <t>国有资源（资产）有偿使用收入</t>
    </r>
  </si>
  <si>
    <r>
      <t xml:space="preserve">       </t>
    </r>
    <r>
      <rPr>
        <sz val="11"/>
        <rFont val="宋体"/>
        <family val="0"/>
      </rPr>
      <t>政府住房基金收入</t>
    </r>
  </si>
  <si>
    <r>
      <t xml:space="preserve">       </t>
    </r>
    <r>
      <rPr>
        <sz val="11"/>
        <rFont val="宋体"/>
        <family val="0"/>
      </rPr>
      <t>其他收入</t>
    </r>
  </si>
  <si>
    <t>收入合计</t>
  </si>
  <si>
    <t>转移性收入</t>
  </si>
  <si>
    <t xml:space="preserve">   上级财力性补助收入</t>
  </si>
  <si>
    <t xml:space="preserve">       税收返还收入 </t>
  </si>
  <si>
    <t xml:space="preserve">       均衡性转移支付补助资金</t>
  </si>
  <si>
    <t xml:space="preserve">       基本财力保障机制奖补资金</t>
  </si>
  <si>
    <t xml:space="preserve">       调整工资转移支付补助收入</t>
  </si>
  <si>
    <t xml:space="preserve">       其他财力性转移支付收入</t>
  </si>
  <si>
    <t xml:space="preserve">   上级提前下达的专项转移支付收入</t>
  </si>
  <si>
    <t>下级上解收入</t>
  </si>
  <si>
    <t>上年结余收入</t>
  </si>
  <si>
    <t>调入预算稳定调节基金</t>
  </si>
  <si>
    <t>调入资金</t>
  </si>
  <si>
    <r>
      <t xml:space="preserve"> </t>
    </r>
    <r>
      <rPr>
        <sz val="12"/>
        <rFont val="宋体"/>
        <family val="0"/>
      </rPr>
      <t xml:space="preserve">     </t>
    </r>
    <r>
      <rPr>
        <sz val="12"/>
        <rFont val="宋体"/>
        <family val="0"/>
      </rPr>
      <t xml:space="preserve"> 1.政府性基金调入</t>
    </r>
  </si>
  <si>
    <r>
      <t xml:space="preserve">  </t>
    </r>
    <r>
      <rPr>
        <sz val="12"/>
        <rFont val="宋体"/>
        <family val="0"/>
      </rPr>
      <t xml:space="preserve">     </t>
    </r>
    <r>
      <rPr>
        <sz val="12"/>
        <rFont val="宋体"/>
        <family val="0"/>
      </rPr>
      <t>2.国有资本经营调入</t>
    </r>
  </si>
  <si>
    <r>
      <t xml:space="preserve"> </t>
    </r>
    <r>
      <rPr>
        <sz val="12"/>
        <rFont val="宋体"/>
        <family val="0"/>
      </rPr>
      <t xml:space="preserve">     </t>
    </r>
    <r>
      <rPr>
        <sz val="12"/>
        <rFont val="宋体"/>
        <family val="0"/>
      </rPr>
      <t xml:space="preserve"> 3.其他调入</t>
    </r>
  </si>
  <si>
    <t>债券转贷收入--一般债券转贷收入</t>
  </si>
  <si>
    <t>收入总计</t>
  </si>
  <si>
    <t>说明：</t>
  </si>
  <si>
    <t xml:space="preserve">  （一）2017年市级一般公共预算总收入年初预算数为301742万元，第一次调整预算数为407742万元（增加地方政府一般债券转贷收入106000万元），第二次调整预算数为629938万元，比第一次调整预算数增加222196万元。一是一般公共预算收入调整为125875万元，比年初预算数增加16500万元。其中非税收入增加19000万元（属土地出让收益计提的教育资金和农田水利资金），税收收入减收2500万元（红海湾发电厂利润大幅下降致使企业所得税减收）。二是增加调入预算稳定调节基金21039万元。三是调入资金增加184657万元（其中政府性基金调入增加165199万元，主要来源于土地收益基金增收7336万元、城市基础设施配套费增收9972万元、年终六块土地出让后产生的土地出让收益147891万元；国有资本经营预算调入减少1500万元，主要是红海湾发电厂利润收入减少；其他调入增加20958万元，属上年结转的预算救助金12000万元和财政增量清算资金1779万元，当年收回的存量资金7179万元）。</t>
  </si>
  <si>
    <t xml:space="preserve">  （二）2017年市级一般公共预算总支出年初预算数为301742万元，第一次调整预算数为407742万元（增加地方政府一般债券转贷支出106000万元），第二次调整预算数为629938万元，比第一次调整预算数增支222196万元。一是本级一般公共预算支出增加72307万元，主要是增加扶持产业发展资金等支出14414万元，增加创文创卫经费2782万元，支付债务资金37008万元，增加基建和修缮、设备购置经费13604万元，增加其他项目资金4499万元；二是专项上解支出（市对省直管县补助的专用名词）增加45043万元，主要是补助陆丰市、海丰县、陆河县三个省直管县新农村建设市级补助资金和汕尾市财力性补助资金等支出；三是补助下级支出104846万元，主要安排城区土地出让金分成款、红海湾开发区和华侨区汕尾市财力性补助资金等支出。</t>
  </si>
  <si>
    <t xml:space="preserve">    捐赠收入</t>
  </si>
  <si>
    <t xml:space="preserve">    政府住房基金收入</t>
  </si>
  <si>
    <t>决算数占调整预算数的%</t>
  </si>
  <si>
    <t>比上年同期+-额</t>
  </si>
  <si>
    <t>项目</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</si>
  <si>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</si>
  <si>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</si>
  <si>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</si>
  <si>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</si>
  <si>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</si>
  <si>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</si>
  <si>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</si>
  <si>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</si>
  <si>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成品油税费改革转移支付补助收入</t>
  </si>
  <si>
    <t xml:space="preserve">    成品油税费改革转移支付补助支出</t>
  </si>
  <si>
    <t xml:space="preserve">    城乡义务教育转移支付收入</t>
  </si>
  <si>
    <t xml:space="preserve">    城乡义务教育转移支付支出</t>
  </si>
  <si>
    <t xml:space="preserve">    基本养老金转移支付收入</t>
  </si>
  <si>
    <t xml:space="preserve">    基本养老金转移支付支出</t>
  </si>
  <si>
    <t xml:space="preserve">    城乡居民医疗保险转移支付收入</t>
  </si>
  <si>
    <t xml:space="preserve">    城乡居民医疗保险转移支付支出</t>
  </si>
  <si>
    <t xml:space="preserve">    革命老区转移支付收入</t>
  </si>
  <si>
    <t xml:space="preserve">    革命老区转移支付支出</t>
  </si>
  <si>
    <t xml:space="preserve">    民族地区转移支付收入</t>
  </si>
  <si>
    <t xml:space="preserve">    民族地区转移支付支出</t>
  </si>
  <si>
    <t xml:space="preserve">    边疆地区转移支付收入</t>
  </si>
  <si>
    <t xml:space="preserve">    边疆地区转移支付支出</t>
  </si>
  <si>
    <t xml:space="preserve">    贫困地区转移支付收入</t>
  </si>
  <si>
    <t xml:space="preserve">    贫困地区转移支付支出</t>
  </si>
  <si>
    <t xml:space="preserve">  从政府性基金调入</t>
  </si>
  <si>
    <t xml:space="preserve">  从国有资本经营调入</t>
  </si>
  <si>
    <t xml:space="preserve">  从其他资金调入</t>
  </si>
  <si>
    <t>补充预算稳定调节基金</t>
  </si>
  <si>
    <t>增拨市101工程坑道指挥所建设（债券资金）项目3000万元，增拨补助家禽集中屠宰项目资金510万元，科目调剂增加税收征收经费7539万元，上年结转退还信利半导体有限公司垫付资金1000万元。</t>
  </si>
  <si>
    <t>省追加市人防办经费101万元，市海防与打私办配套资金39万元。</t>
  </si>
  <si>
    <t>增拨市公安局禁毒整治专项经费和市边防支队陆丰禁毒执勤伙食费补助经费1399万元，增拨消防训练基地及战勤保障大队建设（债券资金）项目资金5000万元，增拨汕尾火车站消防站建设（债券资金）项目资金1000万元。</t>
  </si>
  <si>
    <t>省追加市技工学校建设项目资金7000万元，省追加碧桂园幼儿园建设项目经费600万元，市实验初级中学运动场和体育馆（债券资金）项目经费500万元。</t>
  </si>
  <si>
    <t>省追加国通博翼科技产业园项目专项奖励资金5000万元，省追加信利高端车载及智能终端显示屏项目专项奖励资金7000万元；科目调剂增加信利半导体有限公司技术研究与开发支出12000万元，增拨广东粤科汕尾创业投资基金首期出资款5000万元，增拨广东香雪健康产业园有限公司发展扶持资金2300万元。</t>
  </si>
  <si>
    <t>省追加的困难群众基本生活救助补助资金和就业专项补助资金等6466万元，市级配套农村养老保险资金9327万元，因下拨县区，在市补助科目反映。</t>
  </si>
  <si>
    <t>省追加汕尾市中心医院（深圳援建）筹备建设办公室工程资金费用3000万元。</t>
  </si>
  <si>
    <t>增拨市粤运公共交通有限公司新能源公交营运补贴资金1000万元。</t>
  </si>
  <si>
    <t>上年结转支付红草园区基础设施项目土地出让金及相关费用14820万元，增拨2018年地方债券项目资金86300万元，增拨付还振兴公司投入中央商务区投资及收益36040万元，增拨2016年地方政府债券项目调剂后重新安排资金12481万元。</t>
  </si>
  <si>
    <t>农村基层组织工作经费保障补助资金6977万元因下拨县区，在市补助科目反映。</t>
  </si>
  <si>
    <t>省追加市公路局道路养护资金7027万元，省追加市交通局交通建设资金4188万元，省追加交通“六费”替代性收入返还基数6524万元，增拨深圳至汕尾捷运化列车运营补贴资金3450万元，增拨市粤运公共交通有限公司公交营运财政补贴1185万元。</t>
  </si>
  <si>
    <t>科目调剂增加云计算项目资金3000万元，增拨安全生产应急救援指挥中心信息平台建设项目（债券资金）600万元，省追加工业与信息化发展专项资金456万元。</t>
  </si>
  <si>
    <t>省追加市药检所建设项目经费700万元。</t>
  </si>
  <si>
    <t>增拨中国银行汕尾市监管分局工作经费40万元。</t>
  </si>
  <si>
    <t>城区耕地提质改造、占优补优、占水田补水田项目经费870万元因工作尚未开展无法支出。</t>
  </si>
  <si>
    <t>增拨地方债券发行费用112万元。</t>
  </si>
  <si>
    <t>年初预算数</t>
  </si>
  <si>
    <t>调整预算数</t>
  </si>
  <si>
    <t>预算变动较大的主要原因（与年初预算数对比）</t>
  </si>
  <si>
    <t>科目调剂增加支付地方债券利息8398万元。</t>
  </si>
  <si>
    <t>预列人员工资性支出、促进产业发展专项资金和税务部门征收经费、偿债准备金等资金47722万元调剂到其他科目列支。</t>
  </si>
  <si>
    <t>调整预算数</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</si>
</sst>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quot;* _-#,##0;&quot;￥&quot;* \-#,##0;&quot;￥&quot;* _-&quot;-&quot;;@"/>
    <numFmt numFmtId="185" formatCode="* #,##0;* \-#,##0;* &quot;-&quot;;@"/>
    <numFmt numFmtId="186" formatCode="&quot;￥&quot;* _-#,##0.00;&quot;￥&quot;* \-#,##0.00;&quot;￥&quot;* _-&quot;-&quot;??;@"/>
    <numFmt numFmtId="187" formatCode="* #,##0.00;* \-#,##0.00;* &quot;-&quot;??;@"/>
    <numFmt numFmtId="188" formatCode="#,##0.0"/>
    <numFmt numFmtId="189" formatCode="0.00_);[Red]\(0.00\)"/>
    <numFmt numFmtId="190" formatCode="0.0%"/>
    <numFmt numFmtId="191" formatCode="#,##0.00_ "/>
    <numFmt numFmtId="192" formatCode="#,##0_ "/>
    <numFmt numFmtId="193" formatCode="#,##0;[Red]#,##0"/>
    <numFmt numFmtId="194" formatCode="* _-&quot;￥&quot;#,##0;* \-&quot;￥&quot;#,##0;* _-&quot;￥&quot;&quot;-&quot;;@"/>
    <numFmt numFmtId="195" formatCode="* _-&quot;￥&quot;#,##0.00;* \-&quot;￥&quot;#,##0.00;* _-&quot;￥&quot;&quot;-&quot;??;@"/>
    <numFmt numFmtId="196" formatCode="0.00_ "/>
    <numFmt numFmtId="197" formatCode="0;[Red]0"/>
    <numFmt numFmtId="198" formatCode="0_ "/>
  </numFmts>
  <fonts count="16">
    <font>
      <sz val="12"/>
      <name val="宋体"/>
      <family val="0"/>
    </font>
    <font>
      <b/>
      <sz val="10"/>
      <name val="Arial"/>
      <family val="2"/>
    </font>
    <font>
      <i/>
      <sz val="10"/>
      <name val="Arial"/>
      <family val="2"/>
    </font>
    <font>
      <b/>
      <i/>
      <sz val="10"/>
      <name val="Arial"/>
      <family val="2"/>
    </font>
    <font>
      <sz val="9"/>
      <name val="宋体"/>
      <family val="0"/>
    </font>
    <font>
      <b/>
      <sz val="12"/>
      <name val="宋体"/>
      <family val="0"/>
    </font>
    <font>
      <b/>
      <sz val="20"/>
      <name val="宋体"/>
      <family val="0"/>
    </font>
    <font>
      <sz val="11"/>
      <name val="宋体"/>
      <family val="0"/>
    </font>
    <font>
      <b/>
      <sz val="20"/>
      <name val="黑体"/>
      <family val="0"/>
    </font>
    <font>
      <sz val="12"/>
      <name val="黑体"/>
      <family val="0"/>
    </font>
    <font>
      <b/>
      <sz val="12"/>
      <name val="Times New Roman"/>
      <family val="1"/>
    </font>
    <font>
      <sz val="11"/>
      <name val="Times New Roman"/>
      <family val="1"/>
    </font>
    <font>
      <b/>
      <sz val="12"/>
      <name val="黑体"/>
      <family val="0"/>
    </font>
    <font>
      <b/>
      <sz val="11"/>
      <name val="宋体"/>
      <family val="0"/>
    </font>
    <font>
      <sz val="14"/>
      <name val="黑体"/>
      <family val="0"/>
    </font>
    <font>
      <sz val="14"/>
      <name val="宋体"/>
      <family val="0"/>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mediumGray">
        <fgColor indexed="9"/>
      </patternFill>
    </fill>
    <fill>
      <patternFill patternType="solid">
        <fgColor indexed="24"/>
        <bgColor indexed="64"/>
      </patternFill>
    </fill>
    <fill>
      <patternFill patternType="solid">
        <fgColor indexed="44"/>
        <bgColor indexed="64"/>
      </patternFill>
    </fill>
  </fills>
  <borders count="8">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187" fontId="1" fillId="0" borderId="0" applyFont="0" applyFill="0" applyBorder="0" applyAlignment="0" applyProtection="0"/>
    <xf numFmtId="185" fontId="1" fillId="0" borderId="0" applyFont="0" applyFill="0" applyBorder="0" applyAlignment="0" applyProtection="0"/>
  </cellStyleXfs>
  <cellXfs count="64">
    <xf numFmtId="0" fontId="0" fillId="0" borderId="0" xfId="0" applyAlignment="1">
      <alignment/>
    </xf>
    <xf numFmtId="0" fontId="5" fillId="2" borderId="1" xfId="0" applyNumberFormat="1" applyFont="1" applyFill="1" applyBorder="1" applyAlignment="1" applyProtection="1">
      <alignment horizontal="center" vertical="center"/>
      <protection/>
    </xf>
    <xf numFmtId="0" fontId="7" fillId="3" borderId="1" xfId="0" applyNumberFormat="1" applyFont="1" applyFill="1" applyBorder="1" applyAlignment="1" applyProtection="1">
      <alignment horizontal="center" vertical="center"/>
      <protection/>
    </xf>
    <xf numFmtId="0" fontId="7" fillId="3" borderId="1" xfId="0" applyNumberFormat="1" applyFont="1" applyFill="1" applyBorder="1" applyAlignment="1" applyProtection="1">
      <alignment vertical="center"/>
      <protection/>
    </xf>
    <xf numFmtId="0" fontId="7" fillId="3" borderId="1" xfId="0" applyNumberFormat="1" applyFont="1" applyFill="1" applyBorder="1" applyAlignment="1" applyProtection="1">
      <alignment horizontal="left" vertical="center"/>
      <protection/>
    </xf>
    <xf numFmtId="0" fontId="7" fillId="3" borderId="2" xfId="0" applyNumberFormat="1" applyFont="1" applyFill="1" applyBorder="1" applyAlignment="1" applyProtection="1">
      <alignment vertical="center"/>
      <protection/>
    </xf>
    <xf numFmtId="0" fontId="7" fillId="3" borderId="3" xfId="0" applyNumberFormat="1" applyFont="1" applyFill="1" applyBorder="1" applyAlignment="1" applyProtection="1">
      <alignment vertical="center"/>
      <protection/>
    </xf>
    <xf numFmtId="0" fontId="7" fillId="3" borderId="4" xfId="0" applyNumberFormat="1" applyFont="1" applyFill="1" applyBorder="1" applyAlignment="1" applyProtection="1">
      <alignment vertical="center"/>
      <protection/>
    </xf>
    <xf numFmtId="0" fontId="7" fillId="3" borderId="5" xfId="0" applyNumberFormat="1" applyFont="1" applyFill="1" applyBorder="1" applyAlignment="1" applyProtection="1">
      <alignment vertical="center"/>
      <protection/>
    </xf>
    <xf numFmtId="3" fontId="7" fillId="3" borderId="1" xfId="0" applyNumberFormat="1" applyFont="1" applyFill="1" applyBorder="1" applyAlignment="1" applyProtection="1">
      <alignment horizontal="center" vertical="center"/>
      <protection/>
    </xf>
    <xf numFmtId="0" fontId="9" fillId="0" borderId="0" xfId="0" applyFont="1" applyAlignment="1">
      <alignment/>
    </xf>
    <xf numFmtId="0" fontId="5" fillId="0" borderId="4" xfId="0" applyFont="1" applyBorder="1" applyAlignment="1">
      <alignment horizontal="center" vertical="center" wrapText="1"/>
    </xf>
    <xf numFmtId="0" fontId="7" fillId="0" borderId="1" xfId="0" applyFont="1" applyBorder="1" applyAlignment="1">
      <alignment/>
    </xf>
    <xf numFmtId="0" fontId="5" fillId="0" borderId="1" xfId="0" applyFont="1" applyBorder="1" applyAlignment="1">
      <alignment/>
    </xf>
    <xf numFmtId="0" fontId="0" fillId="0" borderId="1" xfId="0" applyBorder="1" applyAlignment="1">
      <alignment/>
    </xf>
    <xf numFmtId="0" fontId="11" fillId="0" borderId="1" xfId="0" applyFont="1" applyBorder="1" applyAlignment="1">
      <alignment/>
    </xf>
    <xf numFmtId="0" fontId="7" fillId="0" borderId="1" xfId="0" applyFont="1" applyFill="1" applyBorder="1" applyAlignment="1">
      <alignment vertical="center"/>
    </xf>
    <xf numFmtId="197" fontId="0" fillId="0" borderId="1" xfId="0" applyNumberFormat="1" applyBorder="1" applyAlignment="1">
      <alignment/>
    </xf>
    <xf numFmtId="0" fontId="12" fillId="0" borderId="1" xfId="0" applyFont="1" applyBorder="1" applyAlignment="1">
      <alignment horizontal="center"/>
    </xf>
    <xf numFmtId="1" fontId="13" fillId="0" borderId="1" xfId="0" applyNumberFormat="1" applyFont="1" applyBorder="1" applyAlignment="1" applyProtection="1">
      <alignment/>
      <protection locked="0"/>
    </xf>
    <xf numFmtId="1" fontId="7" fillId="0" borderId="1" xfId="0" applyNumberFormat="1" applyFont="1" applyBorder="1" applyAlignment="1" applyProtection="1">
      <alignment/>
      <protection locked="0"/>
    </xf>
    <xf numFmtId="1" fontId="7" fillId="0" borderId="1" xfId="0" applyNumberFormat="1" applyFont="1" applyBorder="1" applyAlignment="1" applyProtection="1">
      <alignment vertical="center"/>
      <protection locked="0"/>
    </xf>
    <xf numFmtId="0" fontId="7" fillId="0" borderId="1" xfId="0" applyNumberFormat="1" applyFont="1" applyBorder="1" applyAlignment="1" applyProtection="1">
      <alignment vertical="center"/>
      <protection locked="0"/>
    </xf>
    <xf numFmtId="0" fontId="7" fillId="0" borderId="1" xfId="0" applyFont="1" applyBorder="1" applyAlignment="1">
      <alignment horizontal="left" indent="1"/>
    </xf>
    <xf numFmtId="0" fontId="0" fillId="3" borderId="3" xfId="0" applyNumberFormat="1" applyFont="1" applyFill="1" applyBorder="1" applyAlignment="1" applyProtection="1">
      <alignment horizontal="left" vertical="center"/>
      <protection/>
    </xf>
    <xf numFmtId="0" fontId="9" fillId="0" borderId="1" xfId="0" applyFont="1" applyFill="1" applyBorder="1" applyAlignment="1">
      <alignment horizontal="center"/>
    </xf>
    <xf numFmtId="0" fontId="5" fillId="0" borderId="1" xfId="0" applyFont="1" applyBorder="1" applyAlignment="1">
      <alignment horizontal="right"/>
    </xf>
    <xf numFmtId="0" fontId="0" fillId="0" borderId="0" xfId="0" applyFont="1" applyAlignment="1">
      <alignment/>
    </xf>
    <xf numFmtId="0" fontId="7" fillId="3" borderId="1" xfId="0" applyNumberFormat="1" applyFont="1" applyFill="1" applyBorder="1" applyAlignment="1" applyProtection="1">
      <alignment horizontal="center" vertical="center" wrapText="1"/>
      <protection/>
    </xf>
    <xf numFmtId="3" fontId="7" fillId="3" borderId="1" xfId="0" applyNumberFormat="1" applyFont="1" applyFill="1" applyBorder="1" applyAlignment="1" applyProtection="1">
      <alignment horizontal="right" vertical="center"/>
      <protection/>
    </xf>
    <xf numFmtId="10" fontId="7" fillId="3" borderId="1" xfId="0" applyNumberFormat="1" applyFont="1" applyFill="1" applyBorder="1" applyAlignment="1" applyProtection="1">
      <alignment horizontal="right" vertical="center"/>
      <protection/>
    </xf>
    <xf numFmtId="3" fontId="7" fillId="3" borderId="1" xfId="0" applyNumberFormat="1" applyFont="1" applyFill="1" applyBorder="1" applyAlignment="1" applyProtection="1">
      <alignment vertical="center"/>
      <protection/>
    </xf>
    <xf numFmtId="0" fontId="0" fillId="0" borderId="0" xfId="0" applyFont="1" applyAlignment="1">
      <alignment/>
    </xf>
    <xf numFmtId="0" fontId="5" fillId="2" borderId="1" xfId="0" applyNumberFormat="1" applyFont="1" applyFill="1" applyBorder="1" applyAlignment="1" applyProtection="1">
      <alignment vertical="center"/>
      <protection/>
    </xf>
    <xf numFmtId="3" fontId="0" fillId="4" borderId="1" xfId="0" applyNumberFormat="1" applyFont="1" applyFill="1" applyBorder="1" applyAlignment="1" applyProtection="1">
      <alignment horizontal="right" vertical="center"/>
      <protection/>
    </xf>
    <xf numFmtId="0" fontId="0" fillId="2" borderId="1" xfId="0" applyNumberFormat="1" applyFont="1" applyFill="1" applyBorder="1" applyAlignment="1" applyProtection="1">
      <alignment vertical="center"/>
      <protection/>
    </xf>
    <xf numFmtId="3" fontId="0" fillId="5" borderId="1" xfId="0" applyNumberFormat="1" applyFont="1" applyFill="1" applyBorder="1" applyAlignment="1" applyProtection="1">
      <alignment horizontal="right" vertical="center"/>
      <protection/>
    </xf>
    <xf numFmtId="3" fontId="0" fillId="6" borderId="1" xfId="0" applyNumberFormat="1" applyFont="1" applyFill="1" applyBorder="1" applyAlignment="1" applyProtection="1">
      <alignment horizontal="right" vertical="center"/>
      <protection/>
    </xf>
    <xf numFmtId="3" fontId="0" fillId="2" borderId="1" xfId="0" applyNumberFormat="1" applyFont="1" applyFill="1" applyBorder="1" applyAlignment="1" applyProtection="1">
      <alignment horizontal="right" vertical="center"/>
      <protection/>
    </xf>
    <xf numFmtId="3" fontId="0" fillId="7" borderId="1" xfId="0" applyNumberFormat="1" applyFont="1" applyFill="1" applyBorder="1" applyAlignment="1" applyProtection="1">
      <alignment horizontal="right" vertical="center"/>
      <protection/>
    </xf>
    <xf numFmtId="0" fontId="7" fillId="3" borderId="1" xfId="0" applyFont="1" applyFill="1" applyBorder="1" applyAlignment="1">
      <alignment horizontal="center" vertical="center"/>
    </xf>
    <xf numFmtId="189" fontId="7" fillId="0" borderId="1" xfId="0" applyNumberFormat="1" applyFont="1" applyBorder="1" applyAlignment="1" applyProtection="1">
      <alignment vertical="center" wrapText="1"/>
      <protection locked="0"/>
    </xf>
    <xf numFmtId="189" fontId="7" fillId="0" borderId="1" xfId="0" applyNumberFormat="1" applyFont="1" applyBorder="1" applyAlignment="1" applyProtection="1">
      <alignment horizontal="left" vertical="center" wrapText="1"/>
      <protection locked="0"/>
    </xf>
    <xf numFmtId="189" fontId="7" fillId="3" borderId="1" xfId="0" applyNumberFormat="1" applyFont="1" applyFill="1" applyBorder="1" applyAlignment="1">
      <alignment horizontal="justify" vertical="center"/>
    </xf>
    <xf numFmtId="189" fontId="7" fillId="3" borderId="1" xfId="0" applyNumberFormat="1" applyFont="1" applyFill="1" applyBorder="1" applyAlignment="1" applyProtection="1">
      <alignment vertical="center" wrapText="1"/>
      <protection locked="0"/>
    </xf>
    <xf numFmtId="0" fontId="7" fillId="3" borderId="1" xfId="0" applyFont="1" applyFill="1" applyBorder="1" applyAlignment="1">
      <alignment horizontal="center"/>
    </xf>
    <xf numFmtId="0" fontId="0" fillId="0" borderId="1" xfId="0" applyFont="1" applyBorder="1" applyAlignment="1">
      <alignment/>
    </xf>
    <xf numFmtId="193" fontId="7" fillId="3" borderId="1" xfId="0" applyNumberFormat="1" applyFont="1" applyFill="1" applyBorder="1" applyAlignment="1" applyProtection="1">
      <alignment vertical="center"/>
      <protection/>
    </xf>
    <xf numFmtId="193" fontId="7" fillId="3" borderId="1" xfId="0" applyNumberFormat="1" applyFont="1" applyFill="1" applyBorder="1" applyAlignment="1" applyProtection="1">
      <alignment horizontal="right" vertical="center"/>
      <protection/>
    </xf>
    <xf numFmtId="192" fontId="7" fillId="3" borderId="1" xfId="0" applyNumberFormat="1" applyFont="1" applyFill="1" applyBorder="1" applyAlignment="1" applyProtection="1">
      <alignment vertical="center"/>
      <protection/>
    </xf>
    <xf numFmtId="193" fontId="7" fillId="3" borderId="2" xfId="0" applyNumberFormat="1" applyFont="1" applyFill="1" applyBorder="1" applyAlignment="1" applyProtection="1">
      <alignment vertical="center"/>
      <protection/>
    </xf>
    <xf numFmtId="193" fontId="7" fillId="3" borderId="3" xfId="0" applyNumberFormat="1" applyFont="1" applyFill="1" applyBorder="1" applyAlignment="1" applyProtection="1">
      <alignment vertical="center"/>
      <protection/>
    </xf>
    <xf numFmtId="193" fontId="7" fillId="3" borderId="4" xfId="0" applyNumberFormat="1" applyFont="1" applyFill="1" applyBorder="1" applyAlignment="1" applyProtection="1">
      <alignment vertical="center"/>
      <protection/>
    </xf>
    <xf numFmtId="193" fontId="7" fillId="3" borderId="5" xfId="0" applyNumberFormat="1" applyFont="1" applyFill="1" applyBorder="1" applyAlignment="1" applyProtection="1">
      <alignment vertical="center"/>
      <protection/>
    </xf>
    <xf numFmtId="0" fontId="15" fillId="0" borderId="0" xfId="0" applyFont="1" applyBorder="1" applyAlignment="1">
      <alignment vertical="top" wrapText="1"/>
    </xf>
    <xf numFmtId="0" fontId="15" fillId="0" borderId="0" xfId="0" applyFont="1" applyAlignment="1">
      <alignment vertical="top" wrapText="1"/>
    </xf>
    <xf numFmtId="0" fontId="7" fillId="0" borderId="6" xfId="0" applyNumberFormat="1" applyFont="1" applyFill="1" applyBorder="1" applyAlignment="1" applyProtection="1">
      <alignment horizontal="right" vertical="center"/>
      <protection/>
    </xf>
    <xf numFmtId="0" fontId="6" fillId="0" borderId="0" xfId="0" applyNumberFormat="1" applyFont="1" applyFill="1" applyAlignment="1" applyProtection="1">
      <alignment horizontal="center" vertical="center"/>
      <protection/>
    </xf>
    <xf numFmtId="0" fontId="8" fillId="0" borderId="0" xfId="0" applyFont="1" applyAlignment="1">
      <alignment horizontal="center"/>
    </xf>
    <xf numFmtId="0" fontId="14" fillId="0" borderId="7" xfId="0" applyFont="1" applyFill="1" applyBorder="1" applyAlignment="1">
      <alignment vertical="center"/>
    </xf>
    <xf numFmtId="0" fontId="15" fillId="0" borderId="7" xfId="0" applyFont="1" applyBorder="1" applyAlignment="1">
      <alignment vertical="center"/>
    </xf>
    <xf numFmtId="0" fontId="15" fillId="0" borderId="0" xfId="0" applyFont="1" applyFill="1" applyBorder="1" applyAlignment="1">
      <alignment vertical="top" wrapText="1"/>
    </xf>
    <xf numFmtId="0" fontId="6" fillId="3" borderId="0" xfId="0" applyNumberFormat="1" applyFont="1" applyFill="1" applyAlignment="1" applyProtection="1">
      <alignment horizontal="center" vertical="center"/>
      <protection/>
    </xf>
    <xf numFmtId="0" fontId="0" fillId="0" borderId="0" xfId="0" applyNumberFormat="1" applyFont="1" applyFill="1" applyAlignment="1" applyProtection="1">
      <alignment horizontal="right" vertical="center"/>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56"/>
  <sheetViews>
    <sheetView showGridLines="0" showZeros="0" tabSelected="1" workbookViewId="0" topLeftCell="A1">
      <selection activeCell="E33" sqref="E33"/>
    </sheetView>
  </sheetViews>
  <sheetFormatPr defaultColWidth="9.125" defaultRowHeight="14.25"/>
  <cols>
    <col min="1" max="1" width="29.00390625" style="0" customWidth="1"/>
    <col min="2" max="2" width="10.375" style="32" customWidth="1"/>
    <col min="3" max="3" width="11.375" style="32" customWidth="1"/>
    <col min="4" max="4" width="11.75390625" style="32" customWidth="1"/>
    <col min="5" max="5" width="11.625" style="32" customWidth="1"/>
    <col min="6" max="6" width="12.00390625" style="32" customWidth="1"/>
    <col min="7" max="7" width="26.00390625" style="0" customWidth="1"/>
    <col min="8" max="8" width="10.50390625" style="32" customWidth="1"/>
    <col min="9" max="9" width="11.50390625" style="32" customWidth="1"/>
    <col min="10" max="10" width="12.25390625" style="32" customWidth="1"/>
    <col min="11" max="11" width="11.75390625" style="32" customWidth="1"/>
    <col min="12" max="12" width="82.50390625" style="32" customWidth="1"/>
    <col min="13" max="14" width="9.125" style="0" customWidth="1"/>
    <col min="15" max="15" width="34.00390625" style="0" hidden="1" customWidth="1"/>
    <col min="16" max="16" width="9.50390625" style="0" hidden="1" customWidth="1"/>
    <col min="17" max="17" width="9.75390625" style="0" hidden="1" customWidth="1"/>
    <col min="18" max="231" width="9.125" style="0" customWidth="1"/>
  </cols>
  <sheetData>
    <row r="1" spans="1:15" ht="14.25">
      <c r="A1" t="s">
        <v>172</v>
      </c>
      <c r="B1" s="27"/>
      <c r="C1" s="27"/>
      <c r="D1" s="27"/>
      <c r="E1" s="27"/>
      <c r="F1" s="27"/>
      <c r="H1" s="27"/>
      <c r="I1" s="27"/>
      <c r="J1" s="27"/>
      <c r="K1" s="27"/>
      <c r="L1" s="27"/>
      <c r="O1" t="s">
        <v>177</v>
      </c>
    </row>
    <row r="2" spans="1:17" ht="29.25" customHeight="1">
      <c r="A2" s="57" t="s">
        <v>175</v>
      </c>
      <c r="B2" s="57"/>
      <c r="C2" s="57"/>
      <c r="D2" s="57"/>
      <c r="E2" s="57"/>
      <c r="F2" s="57"/>
      <c r="G2" s="57"/>
      <c r="H2" s="57"/>
      <c r="I2" s="57"/>
      <c r="J2" s="57"/>
      <c r="K2" s="57"/>
      <c r="L2" s="57"/>
      <c r="O2" s="58" t="s">
        <v>178</v>
      </c>
      <c r="P2" s="58"/>
      <c r="Q2" s="58"/>
    </row>
    <row r="3" spans="1:15" ht="17.25" customHeight="1">
      <c r="A3" s="56" t="s">
        <v>173</v>
      </c>
      <c r="B3" s="56"/>
      <c r="C3" s="56"/>
      <c r="D3" s="56"/>
      <c r="E3" s="56"/>
      <c r="F3" s="56"/>
      <c r="G3" s="56"/>
      <c r="H3" s="56"/>
      <c r="I3" s="56"/>
      <c r="J3" s="56"/>
      <c r="K3" s="56"/>
      <c r="L3" s="56"/>
      <c r="O3" s="10"/>
    </row>
    <row r="4" spans="1:17" ht="27.75" customHeight="1">
      <c r="A4" s="2" t="s">
        <v>20</v>
      </c>
      <c r="B4" s="2" t="s">
        <v>174</v>
      </c>
      <c r="C4" s="2" t="s">
        <v>278</v>
      </c>
      <c r="D4" s="2" t="s">
        <v>46</v>
      </c>
      <c r="E4" s="28" t="s">
        <v>226</v>
      </c>
      <c r="F4" s="28" t="s">
        <v>227</v>
      </c>
      <c r="G4" s="2" t="s">
        <v>20</v>
      </c>
      <c r="H4" s="2" t="s">
        <v>273</v>
      </c>
      <c r="I4" s="2" t="s">
        <v>274</v>
      </c>
      <c r="J4" s="2" t="s">
        <v>46</v>
      </c>
      <c r="K4" s="28" t="s">
        <v>226</v>
      </c>
      <c r="L4" s="40" t="s">
        <v>275</v>
      </c>
      <c r="O4" s="11" t="s">
        <v>179</v>
      </c>
      <c r="P4" s="11" t="s">
        <v>180</v>
      </c>
      <c r="Q4" s="11" t="s">
        <v>181</v>
      </c>
    </row>
    <row r="5" spans="1:17" ht="41.25" customHeight="1">
      <c r="A5" s="3" t="s">
        <v>14</v>
      </c>
      <c r="B5" s="29">
        <f>SUM(B6:B21)</f>
        <v>63730</v>
      </c>
      <c r="C5" s="29">
        <f>SUM(C6:C21)</f>
        <v>61230</v>
      </c>
      <c r="D5" s="29">
        <f>SUM(D6:D21)</f>
        <v>61567</v>
      </c>
      <c r="E5" s="30">
        <f>SUM(D5/C5)</f>
        <v>1.0055038379879144</v>
      </c>
      <c r="F5" s="29">
        <f>SUM(F6:F21)</f>
        <v>5487</v>
      </c>
      <c r="G5" s="3" t="s">
        <v>73</v>
      </c>
      <c r="H5" s="47">
        <v>38625</v>
      </c>
      <c r="I5" s="29">
        <v>45785</v>
      </c>
      <c r="J5" s="29">
        <v>51715</v>
      </c>
      <c r="K5" s="30">
        <f>SUM(J5/I5)</f>
        <v>1.129518401223108</v>
      </c>
      <c r="L5" s="41" t="s">
        <v>257</v>
      </c>
      <c r="O5" s="12" t="s">
        <v>182</v>
      </c>
      <c r="P5" s="13">
        <f>SUM(P6:P18)</f>
        <v>63730</v>
      </c>
      <c r="Q5" s="13">
        <v>61230</v>
      </c>
    </row>
    <row r="6" spans="1:17" ht="20.25" customHeight="1">
      <c r="A6" s="3" t="s">
        <v>37</v>
      </c>
      <c r="B6" s="47">
        <v>19000</v>
      </c>
      <c r="C6" s="47">
        <v>19000</v>
      </c>
      <c r="D6" s="29">
        <v>22587</v>
      </c>
      <c r="E6" s="30">
        <f>SUM(D6/C6)</f>
        <v>1.1887894736842106</v>
      </c>
      <c r="F6" s="29">
        <v>9773</v>
      </c>
      <c r="G6" s="3" t="s">
        <v>74</v>
      </c>
      <c r="H6" s="47"/>
      <c r="I6" s="29"/>
      <c r="J6" s="29">
        <v>0</v>
      </c>
      <c r="K6" s="30"/>
      <c r="L6" s="41"/>
      <c r="O6" s="15" t="s">
        <v>183</v>
      </c>
      <c r="P6" s="16">
        <v>19000</v>
      </c>
      <c r="Q6" s="17">
        <v>19000</v>
      </c>
    </row>
    <row r="7" spans="1:17" ht="20.25" customHeight="1">
      <c r="A7" s="3" t="s">
        <v>34</v>
      </c>
      <c r="B7" s="47"/>
      <c r="C7" s="47"/>
      <c r="D7" s="29">
        <v>16</v>
      </c>
      <c r="E7" s="30"/>
      <c r="F7" s="29">
        <v>-5524</v>
      </c>
      <c r="G7" s="3" t="s">
        <v>75</v>
      </c>
      <c r="H7" s="47"/>
      <c r="I7" s="29"/>
      <c r="J7" s="29">
        <v>140</v>
      </c>
      <c r="K7" s="30"/>
      <c r="L7" s="42" t="s">
        <v>258</v>
      </c>
      <c r="O7" s="15" t="s">
        <v>184</v>
      </c>
      <c r="P7" s="16">
        <v>11000</v>
      </c>
      <c r="Q7" s="17">
        <v>8500</v>
      </c>
    </row>
    <row r="8" spans="1:17" ht="47.25" customHeight="1">
      <c r="A8" s="3" t="s">
        <v>26</v>
      </c>
      <c r="B8" s="47">
        <v>11000</v>
      </c>
      <c r="C8" s="47">
        <v>8500</v>
      </c>
      <c r="D8" s="29">
        <v>8434</v>
      </c>
      <c r="E8" s="30">
        <f>SUM(D8/C8)</f>
        <v>0.9922352941176471</v>
      </c>
      <c r="F8" s="29">
        <v>-2032</v>
      </c>
      <c r="G8" s="3" t="s">
        <v>76</v>
      </c>
      <c r="H8" s="47">
        <v>35001</v>
      </c>
      <c r="I8" s="29">
        <v>39061</v>
      </c>
      <c r="J8" s="29">
        <v>43120</v>
      </c>
      <c r="K8" s="30">
        <f aca="true" t="shared" si="0" ref="K8:K19">SUM(J8/I8)</f>
        <v>1.103914390312588</v>
      </c>
      <c r="L8" s="41" t="s">
        <v>259</v>
      </c>
      <c r="O8" s="15" t="s">
        <v>185</v>
      </c>
      <c r="P8" s="16">
        <v>2300</v>
      </c>
      <c r="Q8" s="17">
        <v>2300</v>
      </c>
    </row>
    <row r="9" spans="1:17" ht="41.25" customHeight="1">
      <c r="A9" s="3" t="s">
        <v>0</v>
      </c>
      <c r="B9" s="47"/>
      <c r="C9" s="47"/>
      <c r="D9" s="29"/>
      <c r="E9" s="30"/>
      <c r="F9" s="29">
        <v>0</v>
      </c>
      <c r="G9" s="3" t="s">
        <v>77</v>
      </c>
      <c r="H9" s="47">
        <v>21297</v>
      </c>
      <c r="I9" s="29">
        <v>22736</v>
      </c>
      <c r="J9" s="29">
        <v>29461</v>
      </c>
      <c r="K9" s="30">
        <f t="shared" si="0"/>
        <v>1.295786418015482</v>
      </c>
      <c r="L9" s="42" t="s">
        <v>260</v>
      </c>
      <c r="O9" s="15" t="s">
        <v>186</v>
      </c>
      <c r="P9" s="16">
        <v>30</v>
      </c>
      <c r="Q9" s="17">
        <v>30</v>
      </c>
    </row>
    <row r="10" spans="1:17" ht="56.25" customHeight="1">
      <c r="A10" s="3" t="s">
        <v>22</v>
      </c>
      <c r="B10" s="47">
        <v>2300</v>
      </c>
      <c r="C10" s="47">
        <v>2300</v>
      </c>
      <c r="D10" s="29">
        <v>2547</v>
      </c>
      <c r="E10" s="30">
        <f>SUM(D10/C10)</f>
        <v>1.107391304347826</v>
      </c>
      <c r="F10" s="29">
        <v>464</v>
      </c>
      <c r="G10" s="3" t="s">
        <v>78</v>
      </c>
      <c r="H10" s="47">
        <v>3938</v>
      </c>
      <c r="I10" s="29">
        <v>11238</v>
      </c>
      <c r="J10" s="29">
        <v>37300</v>
      </c>
      <c r="K10" s="30">
        <f t="shared" si="0"/>
        <v>3.3190959245417333</v>
      </c>
      <c r="L10" s="41" t="s">
        <v>261</v>
      </c>
      <c r="O10" s="15" t="s">
        <v>187</v>
      </c>
      <c r="P10" s="16">
        <v>8000</v>
      </c>
      <c r="Q10" s="17">
        <v>8000</v>
      </c>
    </row>
    <row r="11" spans="1:17" ht="24" customHeight="1">
      <c r="A11" s="3" t="s">
        <v>17</v>
      </c>
      <c r="B11" s="47">
        <v>30</v>
      </c>
      <c r="C11" s="47">
        <v>30</v>
      </c>
      <c r="D11" s="29">
        <v>9</v>
      </c>
      <c r="E11" s="30">
        <f>SUM(D11/C11)</f>
        <v>0.3</v>
      </c>
      <c r="F11" s="29">
        <v>-20</v>
      </c>
      <c r="G11" s="3" t="s">
        <v>79</v>
      </c>
      <c r="H11" s="47">
        <v>9380</v>
      </c>
      <c r="I11" s="29">
        <v>10847</v>
      </c>
      <c r="J11" s="29">
        <v>9530</v>
      </c>
      <c r="K11" s="30">
        <f t="shared" si="0"/>
        <v>0.8785839402599798</v>
      </c>
      <c r="L11" s="41"/>
      <c r="O11" s="15" t="s">
        <v>188</v>
      </c>
      <c r="P11" s="16">
        <v>2000</v>
      </c>
      <c r="Q11" s="17">
        <v>2000</v>
      </c>
    </row>
    <row r="12" spans="1:17" ht="34.5" customHeight="1">
      <c r="A12" s="4" t="s">
        <v>25</v>
      </c>
      <c r="B12" s="47">
        <v>8000</v>
      </c>
      <c r="C12" s="47">
        <v>8000</v>
      </c>
      <c r="D12" s="29">
        <v>6043</v>
      </c>
      <c r="E12" s="30">
        <f>SUM(D12/C12)</f>
        <v>0.755375</v>
      </c>
      <c r="F12" s="29">
        <v>-617</v>
      </c>
      <c r="G12" s="3" t="s">
        <v>80</v>
      </c>
      <c r="H12" s="47">
        <v>45050</v>
      </c>
      <c r="I12" s="29">
        <v>45050</v>
      </c>
      <c r="J12" s="29">
        <v>29236</v>
      </c>
      <c r="K12" s="30">
        <f t="shared" si="0"/>
        <v>0.6489678135405106</v>
      </c>
      <c r="L12" s="41" t="s">
        <v>262</v>
      </c>
      <c r="O12" s="15" t="s">
        <v>189</v>
      </c>
      <c r="P12" s="16">
        <v>2000</v>
      </c>
      <c r="Q12" s="17">
        <v>2000</v>
      </c>
    </row>
    <row r="13" spans="1:17" ht="29.25" customHeight="1">
      <c r="A13" s="3" t="s">
        <v>2</v>
      </c>
      <c r="B13" s="47">
        <v>2000</v>
      </c>
      <c r="C13" s="47">
        <v>2000</v>
      </c>
      <c r="D13" s="29">
        <v>3555</v>
      </c>
      <c r="E13" s="30">
        <f aca="true" t="shared" si="1" ref="E13:E19">SUM(D13/C13)</f>
        <v>1.7775</v>
      </c>
      <c r="F13" s="29">
        <v>1830</v>
      </c>
      <c r="G13" s="3" t="s">
        <v>81</v>
      </c>
      <c r="H13" s="47">
        <v>21117</v>
      </c>
      <c r="I13" s="29">
        <v>33574</v>
      </c>
      <c r="J13" s="29">
        <v>24513</v>
      </c>
      <c r="K13" s="30">
        <f t="shared" si="0"/>
        <v>0.7301185441115149</v>
      </c>
      <c r="L13" s="41" t="s">
        <v>263</v>
      </c>
      <c r="O13" s="15" t="s">
        <v>190</v>
      </c>
      <c r="P13" s="16">
        <v>1200</v>
      </c>
      <c r="Q13" s="17">
        <v>1200</v>
      </c>
    </row>
    <row r="14" spans="1:17" ht="42" customHeight="1">
      <c r="A14" s="3" t="s">
        <v>30</v>
      </c>
      <c r="B14" s="47">
        <v>2000</v>
      </c>
      <c r="C14" s="47">
        <v>2000</v>
      </c>
      <c r="D14" s="29">
        <v>1963</v>
      </c>
      <c r="E14" s="30">
        <f t="shared" si="1"/>
        <v>0.9815</v>
      </c>
      <c r="F14" s="29">
        <v>438</v>
      </c>
      <c r="G14" s="3" t="s">
        <v>82</v>
      </c>
      <c r="H14" s="47">
        <v>8155</v>
      </c>
      <c r="I14" s="29">
        <v>9155</v>
      </c>
      <c r="J14" s="29">
        <v>9053</v>
      </c>
      <c r="K14" s="30">
        <f t="shared" si="0"/>
        <v>0.9888585472419443</v>
      </c>
      <c r="L14" s="41" t="s">
        <v>264</v>
      </c>
      <c r="O14" s="15" t="s">
        <v>191</v>
      </c>
      <c r="P14" s="16">
        <v>5000</v>
      </c>
      <c r="Q14" s="17">
        <v>5000</v>
      </c>
    </row>
    <row r="15" spans="1:17" ht="55.5" customHeight="1">
      <c r="A15" s="3" t="s">
        <v>32</v>
      </c>
      <c r="B15" s="47">
        <v>1200</v>
      </c>
      <c r="C15" s="47">
        <v>1200</v>
      </c>
      <c r="D15" s="29">
        <v>1705</v>
      </c>
      <c r="E15" s="30">
        <f t="shared" si="1"/>
        <v>1.4208333333333334</v>
      </c>
      <c r="F15" s="29">
        <v>613</v>
      </c>
      <c r="G15" s="3" t="s">
        <v>83</v>
      </c>
      <c r="H15" s="47">
        <v>9028</v>
      </c>
      <c r="I15" s="29">
        <v>145163</v>
      </c>
      <c r="J15" s="29">
        <v>160772</v>
      </c>
      <c r="K15" s="30">
        <f t="shared" si="0"/>
        <v>1.1075274002328417</v>
      </c>
      <c r="L15" s="41" t="s">
        <v>265</v>
      </c>
      <c r="O15" s="15" t="s">
        <v>192</v>
      </c>
      <c r="P15" s="16">
        <v>1200</v>
      </c>
      <c r="Q15" s="17">
        <v>1200</v>
      </c>
    </row>
    <row r="16" spans="1:17" ht="55.5" customHeight="1">
      <c r="A16" s="3" t="s">
        <v>43</v>
      </c>
      <c r="B16" s="47">
        <v>5000</v>
      </c>
      <c r="C16" s="47">
        <v>5000</v>
      </c>
      <c r="D16" s="29">
        <v>2868</v>
      </c>
      <c r="E16" s="30">
        <f t="shared" si="1"/>
        <v>0.5736</v>
      </c>
      <c r="F16" s="29">
        <v>-882</v>
      </c>
      <c r="G16" s="3" t="s">
        <v>84</v>
      </c>
      <c r="H16" s="47">
        <v>24215</v>
      </c>
      <c r="I16" s="29">
        <v>25195</v>
      </c>
      <c r="J16" s="29">
        <v>17648</v>
      </c>
      <c r="K16" s="30">
        <f t="shared" si="0"/>
        <v>0.7004564397697955</v>
      </c>
      <c r="L16" s="41" t="s">
        <v>266</v>
      </c>
      <c r="O16" s="15" t="s">
        <v>193</v>
      </c>
      <c r="P16" s="16">
        <v>2000</v>
      </c>
      <c r="Q16" s="17">
        <v>2000</v>
      </c>
    </row>
    <row r="17" spans="1:17" ht="83.25" customHeight="1">
      <c r="A17" s="3" t="s">
        <v>13</v>
      </c>
      <c r="B17" s="47">
        <v>1200</v>
      </c>
      <c r="C17" s="47">
        <v>1200</v>
      </c>
      <c r="D17" s="29">
        <v>1173</v>
      </c>
      <c r="E17" s="30">
        <f t="shared" si="1"/>
        <v>0.9775</v>
      </c>
      <c r="F17" s="29">
        <v>59</v>
      </c>
      <c r="G17" s="3" t="s">
        <v>85</v>
      </c>
      <c r="H17" s="47">
        <v>3810</v>
      </c>
      <c r="I17" s="29">
        <v>8445</v>
      </c>
      <c r="J17" s="29">
        <v>27017</v>
      </c>
      <c r="K17" s="30">
        <f t="shared" si="0"/>
        <v>3.1991711071640023</v>
      </c>
      <c r="L17" s="43" t="s">
        <v>267</v>
      </c>
      <c r="O17" s="15" t="s">
        <v>194</v>
      </c>
      <c r="P17" s="16">
        <v>10000</v>
      </c>
      <c r="Q17" s="17">
        <v>10000</v>
      </c>
    </row>
    <row r="18" spans="1:17" ht="68.25" customHeight="1">
      <c r="A18" s="3" t="s">
        <v>9</v>
      </c>
      <c r="B18" s="47">
        <v>2000</v>
      </c>
      <c r="C18" s="47">
        <v>2000</v>
      </c>
      <c r="D18" s="29">
        <v>1042</v>
      </c>
      <c r="E18" s="30">
        <f t="shared" si="1"/>
        <v>0.521</v>
      </c>
      <c r="F18" s="29">
        <v>-182</v>
      </c>
      <c r="G18" s="3" t="s">
        <v>86</v>
      </c>
      <c r="H18" s="47">
        <v>2153</v>
      </c>
      <c r="I18" s="29">
        <v>3203</v>
      </c>
      <c r="J18" s="29">
        <v>6544</v>
      </c>
      <c r="K18" s="30">
        <f t="shared" si="0"/>
        <v>2.0430846081798313</v>
      </c>
      <c r="L18" s="43" t="s">
        <v>268</v>
      </c>
      <c r="O18" s="15"/>
      <c r="P18" s="16"/>
      <c r="Q18" s="17"/>
    </row>
    <row r="19" spans="1:17" ht="30" customHeight="1">
      <c r="A19" s="3" t="s">
        <v>42</v>
      </c>
      <c r="B19" s="48">
        <v>10000</v>
      </c>
      <c r="C19" s="48">
        <v>10000</v>
      </c>
      <c r="D19" s="29">
        <v>9625</v>
      </c>
      <c r="E19" s="30">
        <f t="shared" si="1"/>
        <v>0.9625</v>
      </c>
      <c r="F19" s="29">
        <v>1567</v>
      </c>
      <c r="G19" s="5" t="s">
        <v>87</v>
      </c>
      <c r="H19" s="50">
        <v>1685</v>
      </c>
      <c r="I19" s="29">
        <v>2002</v>
      </c>
      <c r="J19" s="29">
        <v>2392</v>
      </c>
      <c r="K19" s="30">
        <f t="shared" si="0"/>
        <v>1.1948051948051948</v>
      </c>
      <c r="L19" s="44" t="s">
        <v>269</v>
      </c>
      <c r="O19" s="12" t="s">
        <v>195</v>
      </c>
      <c r="P19" s="13">
        <f>SUM(P20:P26)</f>
        <v>45645</v>
      </c>
      <c r="Q19" s="13">
        <v>64645</v>
      </c>
    </row>
    <row r="20" spans="1:17" ht="15.75" customHeight="1">
      <c r="A20" s="3" t="s">
        <v>35</v>
      </c>
      <c r="B20" s="3"/>
      <c r="C20" s="3">
        <v>0</v>
      </c>
      <c r="D20" s="29"/>
      <c r="E20" s="30"/>
      <c r="F20" s="29">
        <v>0</v>
      </c>
      <c r="G20" s="5" t="s">
        <v>88</v>
      </c>
      <c r="H20" s="50">
        <v>0</v>
      </c>
      <c r="I20" s="29"/>
      <c r="J20" s="29">
        <v>40</v>
      </c>
      <c r="K20" s="30"/>
      <c r="L20" s="44" t="s">
        <v>270</v>
      </c>
      <c r="O20" s="15" t="s">
        <v>196</v>
      </c>
      <c r="P20" s="16">
        <v>12000</v>
      </c>
      <c r="Q20" s="17">
        <v>31000</v>
      </c>
    </row>
    <row r="21" spans="1:17" ht="15.75" customHeight="1">
      <c r="A21" s="3" t="s">
        <v>36</v>
      </c>
      <c r="B21" s="3"/>
      <c r="C21" s="29">
        <v>0</v>
      </c>
      <c r="D21" s="29"/>
      <c r="E21" s="30"/>
      <c r="F21" s="29">
        <v>0</v>
      </c>
      <c r="G21" s="6" t="s">
        <v>89</v>
      </c>
      <c r="H21" s="51">
        <v>0</v>
      </c>
      <c r="I21" s="29"/>
      <c r="J21" s="29">
        <v>0</v>
      </c>
      <c r="K21" s="30"/>
      <c r="O21" s="15" t="s">
        <v>197</v>
      </c>
      <c r="P21" s="16">
        <v>13635</v>
      </c>
      <c r="Q21" s="17">
        <v>13635</v>
      </c>
    </row>
    <row r="22" spans="1:17" ht="27.75" customHeight="1">
      <c r="A22" s="3" t="s">
        <v>41</v>
      </c>
      <c r="B22" s="31">
        <f>SUM(B23:B30)</f>
        <v>45645</v>
      </c>
      <c r="C22" s="31">
        <f>SUM(C23:C30)</f>
        <v>64645</v>
      </c>
      <c r="D22" s="31">
        <f>SUM(D23:D30)</f>
        <v>55758</v>
      </c>
      <c r="E22" s="30">
        <f>SUM(D22/C22)</f>
        <v>0.8625261041070462</v>
      </c>
      <c r="F22" s="29">
        <f>SUM(F23:F30)</f>
        <v>12380</v>
      </c>
      <c r="G22" s="7" t="s">
        <v>90</v>
      </c>
      <c r="H22" s="51">
        <v>2755</v>
      </c>
      <c r="I22" s="29">
        <v>2755</v>
      </c>
      <c r="J22" s="29">
        <v>2008</v>
      </c>
      <c r="K22" s="30">
        <f>SUM(J22/I22)</f>
        <v>0.7288566243194192</v>
      </c>
      <c r="L22" s="44" t="s">
        <v>271</v>
      </c>
      <c r="O22" s="15" t="s">
        <v>198</v>
      </c>
      <c r="P22" s="16">
        <v>7510</v>
      </c>
      <c r="Q22" s="17">
        <v>7510</v>
      </c>
    </row>
    <row r="23" spans="1:17" ht="36.75" customHeight="1">
      <c r="A23" s="3" t="s">
        <v>24</v>
      </c>
      <c r="B23" s="29">
        <v>12000</v>
      </c>
      <c r="C23" s="31">
        <v>31000</v>
      </c>
      <c r="D23" s="29">
        <v>21228</v>
      </c>
      <c r="E23" s="30">
        <f>SUM(D23/C23)</f>
        <v>0.6847741935483871</v>
      </c>
      <c r="F23" s="29">
        <v>9535</v>
      </c>
      <c r="G23" s="8" t="s">
        <v>91</v>
      </c>
      <c r="H23" s="52">
        <v>5494</v>
      </c>
      <c r="I23" s="29">
        <v>5494</v>
      </c>
      <c r="J23" s="29">
        <v>5196</v>
      </c>
      <c r="K23" s="30">
        <f>SUM(J23/I23)</f>
        <v>0.9457590098289043</v>
      </c>
      <c r="L23" s="44"/>
      <c r="O23" s="15" t="s">
        <v>199</v>
      </c>
      <c r="P23" s="16"/>
      <c r="Q23" s="17"/>
    </row>
    <row r="24" spans="1:17" ht="37.5" customHeight="1">
      <c r="A24" s="3" t="s">
        <v>3</v>
      </c>
      <c r="B24" s="49">
        <v>13635</v>
      </c>
      <c r="C24" s="31">
        <v>13635</v>
      </c>
      <c r="D24" s="29">
        <v>9570</v>
      </c>
      <c r="E24" s="30">
        <f>SUM(D24/C24)</f>
        <v>0.7018701870187019</v>
      </c>
      <c r="F24" s="29">
        <v>-4065</v>
      </c>
      <c r="G24" s="3" t="s">
        <v>92</v>
      </c>
      <c r="H24" s="53">
        <v>5672</v>
      </c>
      <c r="I24" s="29">
        <v>5672</v>
      </c>
      <c r="J24" s="29">
        <v>5885</v>
      </c>
      <c r="K24" s="30">
        <f>SUM(J24/I24)</f>
        <v>1.0375528913963328</v>
      </c>
      <c r="L24" s="46"/>
      <c r="O24" s="15" t="s">
        <v>200</v>
      </c>
      <c r="P24" s="16">
        <v>7200</v>
      </c>
      <c r="Q24" s="17">
        <v>7200</v>
      </c>
    </row>
    <row r="25" spans="1:17" ht="28.5" customHeight="1">
      <c r="A25" s="3" t="s">
        <v>11</v>
      </c>
      <c r="B25" s="49">
        <v>7510</v>
      </c>
      <c r="C25" s="31">
        <v>7510</v>
      </c>
      <c r="D25" s="29">
        <v>7607</v>
      </c>
      <c r="E25" s="30">
        <f>SUM(D25/C25)</f>
        <v>1.0129161118508656</v>
      </c>
      <c r="F25" s="29">
        <v>1795</v>
      </c>
      <c r="G25" s="3" t="s">
        <v>106</v>
      </c>
      <c r="H25" s="47">
        <v>2947</v>
      </c>
      <c r="I25" s="29">
        <v>2947</v>
      </c>
      <c r="J25" s="29">
        <v>0</v>
      </c>
      <c r="K25" s="30"/>
      <c r="L25" s="46"/>
      <c r="O25" s="15" t="s">
        <v>201</v>
      </c>
      <c r="P25" s="16">
        <v>800</v>
      </c>
      <c r="Q25" s="17">
        <v>800</v>
      </c>
    </row>
    <row r="26" spans="1:17" ht="42.75" customHeight="1">
      <c r="A26" s="3" t="s">
        <v>28</v>
      </c>
      <c r="B26" s="49"/>
      <c r="C26" s="31"/>
      <c r="D26" s="29"/>
      <c r="E26" s="30"/>
      <c r="F26" s="29">
        <v>0</v>
      </c>
      <c r="G26" s="3" t="s">
        <v>107</v>
      </c>
      <c r="H26" s="47">
        <v>52078</v>
      </c>
      <c r="I26" s="29">
        <v>52385</v>
      </c>
      <c r="J26" s="29">
        <v>1804</v>
      </c>
      <c r="K26" s="30">
        <f>SUM(J26/I26)</f>
        <v>0.03443733893290064</v>
      </c>
      <c r="L26" s="44" t="s">
        <v>277</v>
      </c>
      <c r="O26" s="15" t="s">
        <v>202</v>
      </c>
      <c r="P26" s="16">
        <v>4500</v>
      </c>
      <c r="Q26" s="17">
        <v>4500</v>
      </c>
    </row>
    <row r="27" spans="1:17" ht="30" customHeight="1">
      <c r="A27" s="3" t="s">
        <v>15</v>
      </c>
      <c r="B27" s="49">
        <v>7200</v>
      </c>
      <c r="C27" s="31">
        <v>7200</v>
      </c>
      <c r="D27" s="29">
        <v>8667</v>
      </c>
      <c r="E27" s="30">
        <f>SUM(D27/C27)</f>
        <v>1.20375</v>
      </c>
      <c r="F27" s="29">
        <v>1560</v>
      </c>
      <c r="G27" s="6" t="s">
        <v>108</v>
      </c>
      <c r="H27" s="51">
        <v>0</v>
      </c>
      <c r="I27" s="29">
        <v>0</v>
      </c>
      <c r="J27" s="29">
        <v>8398</v>
      </c>
      <c r="K27" s="30"/>
      <c r="L27" s="44" t="s">
        <v>276</v>
      </c>
      <c r="O27" s="12"/>
      <c r="P27" s="14"/>
      <c r="Q27" s="17"/>
    </row>
    <row r="28" spans="1:17" ht="30" customHeight="1">
      <c r="A28" s="3" t="s">
        <v>224</v>
      </c>
      <c r="B28" s="49"/>
      <c r="C28" s="31"/>
      <c r="D28" s="29"/>
      <c r="E28" s="30"/>
      <c r="F28" s="29">
        <v>0</v>
      </c>
      <c r="G28" s="3" t="s">
        <v>109</v>
      </c>
      <c r="H28" s="3">
        <v>0</v>
      </c>
      <c r="I28" s="29">
        <v>0</v>
      </c>
      <c r="J28" s="29">
        <v>112</v>
      </c>
      <c r="K28" s="30"/>
      <c r="L28" s="43" t="s">
        <v>272</v>
      </c>
      <c r="O28" s="18" t="s">
        <v>203</v>
      </c>
      <c r="P28" s="13">
        <f>SUM(P5,P19)</f>
        <v>109375</v>
      </c>
      <c r="Q28" s="13">
        <v>125875</v>
      </c>
    </row>
    <row r="29" spans="1:17" ht="30" customHeight="1">
      <c r="A29" s="3" t="s">
        <v>225</v>
      </c>
      <c r="B29" s="49">
        <v>800</v>
      </c>
      <c r="C29" s="31">
        <v>800</v>
      </c>
      <c r="D29" s="29">
        <v>142</v>
      </c>
      <c r="E29" s="30">
        <f>SUM(D29/C29)</f>
        <v>0.1775</v>
      </c>
      <c r="F29" s="29">
        <v>142</v>
      </c>
      <c r="G29" s="3"/>
      <c r="H29" s="3"/>
      <c r="I29" s="29"/>
      <c r="J29" s="29"/>
      <c r="K29" s="30"/>
      <c r="L29" s="43"/>
      <c r="O29" s="19" t="s">
        <v>204</v>
      </c>
      <c r="P29" s="13">
        <f>SUM(P30,P36,P38:P41,P45)</f>
        <v>192367</v>
      </c>
      <c r="Q29" s="13">
        <v>504063</v>
      </c>
    </row>
    <row r="30" spans="1:17" ht="30" customHeight="1">
      <c r="A30" s="3" t="s">
        <v>39</v>
      </c>
      <c r="B30" s="49">
        <v>4500</v>
      </c>
      <c r="C30" s="31">
        <v>4500</v>
      </c>
      <c r="D30" s="29">
        <v>8544</v>
      </c>
      <c r="E30" s="30">
        <f>SUM(D30/C30)</f>
        <v>1.8986666666666667</v>
      </c>
      <c r="F30" s="29">
        <v>3413</v>
      </c>
      <c r="G30" s="3"/>
      <c r="H30" s="3"/>
      <c r="I30" s="29"/>
      <c r="J30" s="29"/>
      <c r="K30" s="30"/>
      <c r="L30" s="43"/>
      <c r="O30" s="20" t="s">
        <v>205</v>
      </c>
      <c r="P30" s="14">
        <f>SUM(P31:P35)</f>
        <v>25448</v>
      </c>
      <c r="Q30" s="17">
        <v>25448</v>
      </c>
    </row>
    <row r="31" spans="1:17" ht="15.75" customHeight="1">
      <c r="A31" s="3"/>
      <c r="B31" s="49"/>
      <c r="C31" s="29"/>
      <c r="D31" s="29"/>
      <c r="E31" s="30"/>
      <c r="F31" s="29"/>
      <c r="G31" s="3"/>
      <c r="H31" s="3"/>
      <c r="I31" s="29"/>
      <c r="J31" s="29"/>
      <c r="K31" s="30"/>
      <c r="L31" s="43"/>
      <c r="O31" s="21" t="s">
        <v>206</v>
      </c>
      <c r="P31" s="14">
        <v>9566</v>
      </c>
      <c r="Q31" s="17">
        <v>9566</v>
      </c>
    </row>
    <row r="32" spans="1:17" ht="15.75" customHeight="1">
      <c r="A32" s="3"/>
      <c r="B32" s="3"/>
      <c r="C32" s="3"/>
      <c r="D32" s="3"/>
      <c r="E32" s="30"/>
      <c r="F32" s="29">
        <v>0</v>
      </c>
      <c r="G32" s="3"/>
      <c r="H32" s="3"/>
      <c r="I32" s="29"/>
      <c r="J32" s="29"/>
      <c r="K32" s="30"/>
      <c r="L32" s="43"/>
      <c r="O32" s="21" t="s">
        <v>207</v>
      </c>
      <c r="P32" s="14">
        <v>6611</v>
      </c>
      <c r="Q32" s="17">
        <v>6611</v>
      </c>
    </row>
    <row r="33" spans="1:17" ht="15.75" customHeight="1">
      <c r="A33" s="2" t="s">
        <v>5</v>
      </c>
      <c r="B33" s="29">
        <f>B22+B5</f>
        <v>109375</v>
      </c>
      <c r="C33" s="29">
        <f>C22+C5</f>
        <v>125875</v>
      </c>
      <c r="D33" s="29">
        <f>D22+D5</f>
        <v>117325</v>
      </c>
      <c r="E33" s="30">
        <f>SUM(D33/C33)</f>
        <v>0.9320754716981132</v>
      </c>
      <c r="F33" s="29">
        <f>F22+F5</f>
        <v>17867</v>
      </c>
      <c r="G33" s="9" t="s">
        <v>40</v>
      </c>
      <c r="H33" s="29">
        <f>SUM(H5:H32)</f>
        <v>292400</v>
      </c>
      <c r="I33" s="29">
        <f>SUM(I5:I32)</f>
        <v>470707</v>
      </c>
      <c r="J33" s="29">
        <f>SUM(J5:J32)</f>
        <v>471884</v>
      </c>
      <c r="K33" s="30">
        <f>SUM(J33/I33)</f>
        <v>1.0025004939378424</v>
      </c>
      <c r="L33" s="45"/>
      <c r="O33" s="21" t="s">
        <v>208</v>
      </c>
      <c r="P33" s="14">
        <v>3361</v>
      </c>
      <c r="Q33" s="17">
        <v>3361</v>
      </c>
    </row>
    <row r="34" spans="15:17" ht="14.25">
      <c r="O34" s="22" t="s">
        <v>209</v>
      </c>
      <c r="P34" s="14">
        <v>2130</v>
      </c>
      <c r="Q34" s="17">
        <v>2130</v>
      </c>
    </row>
    <row r="35" spans="15:17" ht="14.25">
      <c r="O35" s="21" t="s">
        <v>210</v>
      </c>
      <c r="P35" s="14">
        <v>3780</v>
      </c>
      <c r="Q35" s="17">
        <v>3780</v>
      </c>
    </row>
    <row r="36" spans="15:17" ht="14.25">
      <c r="O36" s="21" t="s">
        <v>211</v>
      </c>
      <c r="P36" s="14">
        <v>42631</v>
      </c>
      <c r="Q36" s="17">
        <v>42631</v>
      </c>
    </row>
    <row r="37" spans="15:17" ht="14.25">
      <c r="O37" s="22"/>
      <c r="P37" s="14"/>
      <c r="Q37" s="17"/>
    </row>
    <row r="38" spans="15:17" ht="14.25">
      <c r="O38" s="23" t="s">
        <v>212</v>
      </c>
      <c r="P38" s="14">
        <v>788</v>
      </c>
      <c r="Q38" s="17">
        <v>788</v>
      </c>
    </row>
    <row r="39" spans="15:17" ht="14.25">
      <c r="O39" s="23" t="s">
        <v>213</v>
      </c>
      <c r="P39" s="14"/>
      <c r="Q39" s="17"/>
    </row>
    <row r="40" spans="15:17" ht="14.25">
      <c r="O40" s="23" t="s">
        <v>214</v>
      </c>
      <c r="P40" s="14"/>
      <c r="Q40" s="17">
        <v>21039</v>
      </c>
    </row>
    <row r="41" spans="15:17" ht="14.25">
      <c r="O41" s="23" t="s">
        <v>215</v>
      </c>
      <c r="P41" s="14">
        <f>SUM(P42:P44)</f>
        <v>123500</v>
      </c>
      <c r="Q41" s="14">
        <v>308157</v>
      </c>
    </row>
    <row r="42" spans="15:17" ht="14.25">
      <c r="O42" s="24" t="s">
        <v>216</v>
      </c>
      <c r="P42" s="14">
        <v>122000</v>
      </c>
      <c r="Q42" s="17">
        <v>287199</v>
      </c>
    </row>
    <row r="43" spans="15:17" ht="14.25">
      <c r="O43" s="24" t="s">
        <v>217</v>
      </c>
      <c r="P43" s="14">
        <v>1500</v>
      </c>
      <c r="Q43" s="17"/>
    </row>
    <row r="44" spans="15:17" ht="14.25">
      <c r="O44" s="24" t="s">
        <v>218</v>
      </c>
      <c r="P44" s="14"/>
      <c r="Q44" s="17">
        <v>20958</v>
      </c>
    </row>
    <row r="45" spans="15:17" ht="14.25">
      <c r="O45" s="23" t="s">
        <v>219</v>
      </c>
      <c r="P45" s="14"/>
      <c r="Q45" s="17">
        <v>106000</v>
      </c>
    </row>
    <row r="46" spans="15:17" ht="14.25">
      <c r="O46" s="21"/>
      <c r="P46" s="14"/>
      <c r="Q46" s="17"/>
    </row>
    <row r="47" spans="15:17" ht="14.25">
      <c r="O47" s="25" t="s">
        <v>220</v>
      </c>
      <c r="P47" s="26">
        <f>SUM(P28:P29)</f>
        <v>301742</v>
      </c>
      <c r="Q47" s="26">
        <v>629938</v>
      </c>
    </row>
    <row r="48" spans="15:17" ht="18.75">
      <c r="O48" s="59" t="s">
        <v>221</v>
      </c>
      <c r="P48" s="60"/>
      <c r="Q48" s="60"/>
    </row>
    <row r="49" spans="15:17" ht="18.75">
      <c r="O49" s="61" t="s">
        <v>222</v>
      </c>
      <c r="P49" s="55"/>
      <c r="Q49" s="55"/>
    </row>
    <row r="50" spans="15:17" ht="14.25">
      <c r="O50" s="54" t="s">
        <v>223</v>
      </c>
      <c r="P50" s="54"/>
      <c r="Q50" s="54"/>
    </row>
    <row r="51" spans="15:17" ht="14.25">
      <c r="O51" s="55"/>
      <c r="P51" s="55"/>
      <c r="Q51" s="55"/>
    </row>
    <row r="52" spans="15:17" ht="14.25">
      <c r="O52" s="55"/>
      <c r="P52" s="55"/>
      <c r="Q52" s="55"/>
    </row>
    <row r="53" spans="15:17" ht="14.25">
      <c r="O53" s="55"/>
      <c r="P53" s="55"/>
      <c r="Q53" s="55"/>
    </row>
    <row r="54" spans="15:17" ht="14.25">
      <c r="O54" s="55"/>
      <c r="P54" s="55"/>
      <c r="Q54" s="55"/>
    </row>
    <row r="55" spans="15:17" ht="14.25">
      <c r="O55" s="55"/>
      <c r="P55" s="55"/>
      <c r="Q55" s="55"/>
    </row>
    <row r="56" spans="15:17" ht="14.25">
      <c r="O56" s="55"/>
      <c r="P56" s="55"/>
      <c r="Q56" s="55"/>
    </row>
  </sheetData>
  <mergeCells count="6">
    <mergeCell ref="O50:Q56"/>
    <mergeCell ref="A3:L3"/>
    <mergeCell ref="A2:L2"/>
    <mergeCell ref="O2:Q2"/>
    <mergeCell ref="O48:Q48"/>
    <mergeCell ref="O49:Q49"/>
  </mergeCells>
  <printOptions gridLines="1" horizontalCentered="1" verticalCentered="1"/>
  <pageMargins left="0.27" right="0.18" top="0.26" bottom="0.19" header="0.27" footer="0.19"/>
  <pageSetup blackAndWhite="1" fitToHeight="1" fitToWidth="1" horizontalDpi="600" verticalDpi="600" orientation="landscape" paperSize="8" scale="79" r:id="rId1"/>
</worksheet>
</file>

<file path=xl/worksheets/sheet2.xml><?xml version="1.0" encoding="utf-8"?>
<worksheet xmlns="http://schemas.openxmlformats.org/spreadsheetml/2006/main" xmlns:r="http://schemas.openxmlformats.org/officeDocument/2006/relationships">
  <sheetPr>
    <pageSetUpPr fitToPage="1"/>
  </sheetPr>
  <dimension ref="A1:D92"/>
  <sheetViews>
    <sheetView showGridLines="0" showZeros="0" workbookViewId="0" topLeftCell="A26">
      <selection activeCell="A36" sqref="A36:IV55"/>
    </sheetView>
  </sheetViews>
  <sheetFormatPr defaultColWidth="9.125" defaultRowHeight="14.25"/>
  <cols>
    <col min="1" max="1" width="49.50390625" style="0" customWidth="1"/>
    <col min="2" max="2" width="16.875" style="0" customWidth="1"/>
    <col min="3" max="3" width="45.25390625" style="0" customWidth="1"/>
    <col min="4" max="4" width="17.25390625" style="0" customWidth="1"/>
    <col min="5" max="251" width="9.125" style="0" customWidth="1"/>
  </cols>
  <sheetData>
    <row r="1" ht="14.25">
      <c r="A1" t="s">
        <v>171</v>
      </c>
    </row>
    <row r="2" spans="1:4" ht="33.75" customHeight="1">
      <c r="A2" s="62" t="s">
        <v>176</v>
      </c>
      <c r="B2" s="62"/>
      <c r="C2" s="62"/>
      <c r="D2" s="62"/>
    </row>
    <row r="3" spans="1:4" ht="16.5" customHeight="1">
      <c r="A3" s="63" t="s">
        <v>48</v>
      </c>
      <c r="B3" s="63"/>
      <c r="C3" s="63"/>
      <c r="D3" s="63"/>
    </row>
    <row r="4" spans="1:4" ht="16.5" customHeight="1">
      <c r="A4" s="1" t="s">
        <v>228</v>
      </c>
      <c r="B4" s="1" t="s">
        <v>46</v>
      </c>
      <c r="C4" s="1" t="s">
        <v>228</v>
      </c>
      <c r="D4" s="1" t="s">
        <v>46</v>
      </c>
    </row>
    <row r="5" spans="1:4" ht="16.5" customHeight="1">
      <c r="A5" s="33" t="s">
        <v>110</v>
      </c>
      <c r="B5" s="34">
        <v>117325</v>
      </c>
      <c r="C5" s="33" t="s">
        <v>111</v>
      </c>
      <c r="D5" s="34">
        <v>471884</v>
      </c>
    </row>
    <row r="6" spans="1:4" ht="16.5" customHeight="1">
      <c r="A6" s="33" t="s">
        <v>1</v>
      </c>
      <c r="B6" s="34">
        <f>SUM(B7,B14,B35)</f>
        <v>308753</v>
      </c>
      <c r="C6" s="33" t="s">
        <v>49</v>
      </c>
      <c r="D6" s="34">
        <f>SUM(D7,D14,D35)</f>
        <v>115361</v>
      </c>
    </row>
    <row r="7" spans="1:4" ht="16.5" customHeight="1">
      <c r="A7" s="33" t="s">
        <v>21</v>
      </c>
      <c r="B7" s="34">
        <f>SUM(B8:B13)</f>
        <v>16579</v>
      </c>
      <c r="C7" s="33" t="s">
        <v>50</v>
      </c>
      <c r="D7" s="34">
        <f>SUM(D8:D13)</f>
        <v>0</v>
      </c>
    </row>
    <row r="8" spans="1:4" ht="16.5" customHeight="1">
      <c r="A8" s="35" t="s">
        <v>51</v>
      </c>
      <c r="B8" s="36">
        <v>855</v>
      </c>
      <c r="C8" s="35" t="s">
        <v>52</v>
      </c>
      <c r="D8" s="36">
        <v>0</v>
      </c>
    </row>
    <row r="9" spans="1:4" ht="16.5" customHeight="1">
      <c r="A9" s="35" t="s">
        <v>229</v>
      </c>
      <c r="B9" s="36">
        <v>6524</v>
      </c>
      <c r="C9" s="35" t="s">
        <v>230</v>
      </c>
      <c r="D9" s="36">
        <v>0</v>
      </c>
    </row>
    <row r="10" spans="1:4" ht="16.5" customHeight="1">
      <c r="A10" s="35" t="s">
        <v>231</v>
      </c>
      <c r="B10" s="36">
        <v>1364</v>
      </c>
      <c r="C10" s="35" t="s">
        <v>232</v>
      </c>
      <c r="D10" s="36">
        <v>0</v>
      </c>
    </row>
    <row r="11" spans="1:4" ht="16.5" customHeight="1">
      <c r="A11" s="35" t="s">
        <v>233</v>
      </c>
      <c r="B11" s="36">
        <v>0</v>
      </c>
      <c r="C11" s="35" t="s">
        <v>234</v>
      </c>
      <c r="D11" s="36">
        <v>0</v>
      </c>
    </row>
    <row r="12" spans="1:4" ht="16.5" customHeight="1">
      <c r="A12" s="35" t="s">
        <v>235</v>
      </c>
      <c r="B12" s="36">
        <v>3188</v>
      </c>
      <c r="C12" s="35" t="s">
        <v>236</v>
      </c>
      <c r="D12" s="36">
        <v>0</v>
      </c>
    </row>
    <row r="13" spans="1:4" ht="16.5" customHeight="1">
      <c r="A13" s="35" t="s">
        <v>33</v>
      </c>
      <c r="B13" s="36">
        <v>4648</v>
      </c>
      <c r="C13" s="35" t="s">
        <v>53</v>
      </c>
      <c r="D13" s="36">
        <v>0</v>
      </c>
    </row>
    <row r="14" spans="1:4" ht="16.5" customHeight="1">
      <c r="A14" s="33" t="s">
        <v>8</v>
      </c>
      <c r="B14" s="34">
        <f>SUM(B15:B34)</f>
        <v>175511</v>
      </c>
      <c r="C14" s="33" t="s">
        <v>112</v>
      </c>
      <c r="D14" s="34">
        <f>SUM(D15:D34)</f>
        <v>115361</v>
      </c>
    </row>
    <row r="15" spans="1:4" ht="16.5" customHeight="1">
      <c r="A15" s="35" t="s">
        <v>23</v>
      </c>
      <c r="B15" s="36">
        <v>0</v>
      </c>
      <c r="C15" s="35" t="s">
        <v>54</v>
      </c>
      <c r="D15" s="36">
        <v>0</v>
      </c>
    </row>
    <row r="16" spans="1:4" ht="16.5" customHeight="1">
      <c r="A16" s="35" t="s">
        <v>93</v>
      </c>
      <c r="B16" s="36">
        <v>4220</v>
      </c>
      <c r="C16" s="35" t="s">
        <v>55</v>
      </c>
      <c r="D16" s="36">
        <v>0</v>
      </c>
    </row>
    <row r="17" spans="1:4" ht="16.5" customHeight="1">
      <c r="A17" s="35" t="s">
        <v>56</v>
      </c>
      <c r="B17" s="36">
        <v>4143</v>
      </c>
      <c r="C17" s="35" t="s">
        <v>57</v>
      </c>
      <c r="D17" s="36">
        <v>0</v>
      </c>
    </row>
    <row r="18" spans="1:4" ht="16.5" customHeight="1">
      <c r="A18" s="35" t="s">
        <v>19</v>
      </c>
      <c r="B18" s="36">
        <v>53570</v>
      </c>
      <c r="C18" s="35" t="s">
        <v>58</v>
      </c>
      <c r="D18" s="36">
        <v>0</v>
      </c>
    </row>
    <row r="19" spans="1:4" ht="16.5" customHeight="1">
      <c r="A19" s="35" t="s">
        <v>59</v>
      </c>
      <c r="B19" s="36">
        <v>0</v>
      </c>
      <c r="C19" s="35" t="s">
        <v>60</v>
      </c>
      <c r="D19" s="36">
        <v>0</v>
      </c>
    </row>
    <row r="20" spans="1:4" ht="16.5" customHeight="1">
      <c r="A20" s="35" t="s">
        <v>94</v>
      </c>
      <c r="B20" s="36">
        <v>2962</v>
      </c>
      <c r="C20" s="35" t="s">
        <v>100</v>
      </c>
      <c r="D20" s="36">
        <v>0</v>
      </c>
    </row>
    <row r="21" spans="1:4" ht="16.5" customHeight="1">
      <c r="A21" s="35" t="s">
        <v>237</v>
      </c>
      <c r="B21" s="36">
        <v>0</v>
      </c>
      <c r="C21" s="35" t="s">
        <v>238</v>
      </c>
      <c r="D21" s="36">
        <v>0</v>
      </c>
    </row>
    <row r="22" spans="1:4" ht="16.5" customHeight="1">
      <c r="A22" s="35" t="s">
        <v>95</v>
      </c>
      <c r="B22" s="36">
        <v>1924</v>
      </c>
      <c r="C22" s="35" t="s">
        <v>101</v>
      </c>
      <c r="D22" s="36">
        <v>0</v>
      </c>
    </row>
    <row r="23" spans="1:4" ht="16.5" customHeight="1">
      <c r="A23" s="35" t="s">
        <v>239</v>
      </c>
      <c r="B23" s="36">
        <v>593</v>
      </c>
      <c r="C23" s="35" t="s">
        <v>240</v>
      </c>
      <c r="D23" s="36">
        <v>0</v>
      </c>
    </row>
    <row r="24" spans="1:4" ht="16.5" customHeight="1">
      <c r="A24" s="35" t="s">
        <v>241</v>
      </c>
      <c r="B24" s="36">
        <v>1138</v>
      </c>
      <c r="C24" s="35" t="s">
        <v>242</v>
      </c>
      <c r="D24" s="36">
        <v>0</v>
      </c>
    </row>
    <row r="25" spans="1:4" ht="16.5" customHeight="1">
      <c r="A25" s="35" t="s">
        <v>243</v>
      </c>
      <c r="B25" s="36">
        <v>77709</v>
      </c>
      <c r="C25" s="35" t="s">
        <v>244</v>
      </c>
      <c r="D25" s="36">
        <v>0</v>
      </c>
    </row>
    <row r="26" spans="1:4" ht="16.5" customHeight="1">
      <c r="A26" s="35" t="s">
        <v>96</v>
      </c>
      <c r="B26" s="36">
        <v>300</v>
      </c>
      <c r="C26" s="35" t="s">
        <v>102</v>
      </c>
      <c r="D26" s="36">
        <v>0</v>
      </c>
    </row>
    <row r="27" spans="1:4" ht="16.5" customHeight="1">
      <c r="A27" s="35" t="s">
        <v>97</v>
      </c>
      <c r="B27" s="36">
        <v>0</v>
      </c>
      <c r="C27" s="35" t="s">
        <v>103</v>
      </c>
      <c r="D27" s="36">
        <v>0</v>
      </c>
    </row>
    <row r="28" spans="1:4" ht="16.5" customHeight="1">
      <c r="A28" s="35" t="s">
        <v>98</v>
      </c>
      <c r="B28" s="36">
        <v>0</v>
      </c>
      <c r="C28" s="35" t="s">
        <v>104</v>
      </c>
      <c r="D28" s="36">
        <v>0</v>
      </c>
    </row>
    <row r="29" spans="1:4" ht="16.5" customHeight="1">
      <c r="A29" s="35" t="s">
        <v>99</v>
      </c>
      <c r="B29" s="36">
        <v>7486</v>
      </c>
      <c r="C29" s="35" t="s">
        <v>105</v>
      </c>
      <c r="D29" s="36">
        <v>0</v>
      </c>
    </row>
    <row r="30" spans="1:4" ht="16.5" customHeight="1">
      <c r="A30" s="35" t="s">
        <v>245</v>
      </c>
      <c r="B30" s="36">
        <v>0</v>
      </c>
      <c r="C30" s="35" t="s">
        <v>246</v>
      </c>
      <c r="D30" s="36">
        <v>0</v>
      </c>
    </row>
    <row r="31" spans="1:4" ht="16.5" customHeight="1">
      <c r="A31" s="35" t="s">
        <v>247</v>
      </c>
      <c r="B31" s="36">
        <v>0</v>
      </c>
      <c r="C31" s="35" t="s">
        <v>248</v>
      </c>
      <c r="D31" s="36">
        <v>0</v>
      </c>
    </row>
    <row r="32" spans="1:4" ht="17.25" customHeight="1">
      <c r="A32" s="35" t="s">
        <v>249</v>
      </c>
      <c r="B32" s="36">
        <v>0</v>
      </c>
      <c r="C32" s="35" t="s">
        <v>250</v>
      </c>
      <c r="D32" s="36">
        <v>0</v>
      </c>
    </row>
    <row r="33" spans="1:4" ht="17.25" customHeight="1">
      <c r="A33" s="35" t="s">
        <v>251</v>
      </c>
      <c r="B33" s="36">
        <v>296</v>
      </c>
      <c r="C33" s="35" t="s">
        <v>252</v>
      </c>
      <c r="D33" s="36">
        <v>0</v>
      </c>
    </row>
    <row r="34" spans="1:4" ht="17.25" customHeight="1">
      <c r="A34" s="35" t="s">
        <v>61</v>
      </c>
      <c r="B34" s="36">
        <v>21170</v>
      </c>
      <c r="C34" s="35" t="s">
        <v>62</v>
      </c>
      <c r="D34" s="36">
        <v>115361</v>
      </c>
    </row>
    <row r="35" spans="1:4" ht="17.25" customHeight="1">
      <c r="A35" s="33" t="s">
        <v>47</v>
      </c>
      <c r="B35" s="34">
        <f>SUM(B36:B55)</f>
        <v>116663</v>
      </c>
      <c r="C35" s="33" t="s">
        <v>113</v>
      </c>
      <c r="D35" s="34">
        <f>SUM(D36:D55)</f>
        <v>0</v>
      </c>
    </row>
    <row r="36" spans="1:4" ht="16.5" customHeight="1" hidden="1">
      <c r="A36" s="35" t="s">
        <v>114</v>
      </c>
      <c r="B36" s="36">
        <v>1703</v>
      </c>
      <c r="C36" s="35" t="s">
        <v>114</v>
      </c>
      <c r="D36" s="36">
        <v>0</v>
      </c>
    </row>
    <row r="37" spans="1:4" ht="16.5" customHeight="1" hidden="1">
      <c r="A37" s="35" t="s">
        <v>115</v>
      </c>
      <c r="B37" s="36">
        <v>0</v>
      </c>
      <c r="C37" s="35" t="s">
        <v>115</v>
      </c>
      <c r="D37" s="36">
        <v>0</v>
      </c>
    </row>
    <row r="38" spans="1:4" ht="16.5" customHeight="1" hidden="1">
      <c r="A38" s="35" t="s">
        <v>116</v>
      </c>
      <c r="B38" s="36">
        <v>164</v>
      </c>
      <c r="C38" s="35" t="s">
        <v>116</v>
      </c>
      <c r="D38" s="36">
        <v>0</v>
      </c>
    </row>
    <row r="39" spans="1:4" ht="16.5" customHeight="1" hidden="1">
      <c r="A39" s="35" t="s">
        <v>117</v>
      </c>
      <c r="B39" s="36">
        <v>4857</v>
      </c>
      <c r="C39" s="35" t="s">
        <v>117</v>
      </c>
      <c r="D39" s="36">
        <v>0</v>
      </c>
    </row>
    <row r="40" spans="1:4" ht="16.5" customHeight="1" hidden="1">
      <c r="A40" s="35" t="s">
        <v>118</v>
      </c>
      <c r="B40" s="36">
        <v>11055</v>
      </c>
      <c r="C40" s="35" t="s">
        <v>118</v>
      </c>
      <c r="D40" s="36">
        <v>0</v>
      </c>
    </row>
    <row r="41" spans="1:4" ht="16.5" customHeight="1" hidden="1">
      <c r="A41" s="35" t="s">
        <v>119</v>
      </c>
      <c r="B41" s="36">
        <v>26079</v>
      </c>
      <c r="C41" s="35" t="s">
        <v>119</v>
      </c>
      <c r="D41" s="36">
        <v>0</v>
      </c>
    </row>
    <row r="42" spans="1:4" ht="16.5" customHeight="1" hidden="1">
      <c r="A42" s="35" t="s">
        <v>120</v>
      </c>
      <c r="B42" s="36">
        <v>5893</v>
      </c>
      <c r="C42" s="35" t="s">
        <v>120</v>
      </c>
      <c r="D42" s="36">
        <v>0</v>
      </c>
    </row>
    <row r="43" spans="1:4" ht="16.5" customHeight="1" hidden="1">
      <c r="A43" s="35" t="s">
        <v>121</v>
      </c>
      <c r="B43" s="36">
        <v>5120</v>
      </c>
      <c r="C43" s="35" t="s">
        <v>121</v>
      </c>
      <c r="D43" s="36">
        <v>0</v>
      </c>
    </row>
    <row r="44" spans="1:4" ht="16.5" customHeight="1" hidden="1">
      <c r="A44" s="35" t="s">
        <v>122</v>
      </c>
      <c r="B44" s="36">
        <v>3873</v>
      </c>
      <c r="C44" s="35" t="s">
        <v>122</v>
      </c>
      <c r="D44" s="36">
        <v>0</v>
      </c>
    </row>
    <row r="45" spans="1:4" ht="16.5" customHeight="1" hidden="1">
      <c r="A45" s="35" t="s">
        <v>123</v>
      </c>
      <c r="B45" s="36">
        <v>5495</v>
      </c>
      <c r="C45" s="35" t="s">
        <v>123</v>
      </c>
      <c r="D45" s="36">
        <v>0</v>
      </c>
    </row>
    <row r="46" spans="1:4" ht="16.5" customHeight="1" hidden="1">
      <c r="A46" s="35" t="s">
        <v>124</v>
      </c>
      <c r="B46" s="36">
        <v>58</v>
      </c>
      <c r="C46" s="35" t="s">
        <v>124</v>
      </c>
      <c r="D46" s="36">
        <v>0</v>
      </c>
    </row>
    <row r="47" spans="1:4" ht="16.5" customHeight="1" hidden="1">
      <c r="A47" s="35" t="s">
        <v>125</v>
      </c>
      <c r="B47" s="36">
        <v>14705</v>
      </c>
      <c r="C47" s="35" t="s">
        <v>125</v>
      </c>
      <c r="D47" s="36">
        <v>0</v>
      </c>
    </row>
    <row r="48" spans="1:4" ht="16.5" customHeight="1" hidden="1">
      <c r="A48" s="35" t="s">
        <v>126</v>
      </c>
      <c r="B48" s="36">
        <v>13887</v>
      </c>
      <c r="C48" s="35" t="s">
        <v>126</v>
      </c>
      <c r="D48" s="36">
        <v>0</v>
      </c>
    </row>
    <row r="49" spans="1:4" ht="16.5" customHeight="1" hidden="1">
      <c r="A49" s="35" t="s">
        <v>127</v>
      </c>
      <c r="B49" s="36">
        <v>15647</v>
      </c>
      <c r="C49" s="35" t="s">
        <v>127</v>
      </c>
      <c r="D49" s="36">
        <v>0</v>
      </c>
    </row>
    <row r="50" spans="1:4" ht="16.5" customHeight="1" hidden="1">
      <c r="A50" s="35" t="s">
        <v>128</v>
      </c>
      <c r="B50" s="36">
        <v>2052</v>
      </c>
      <c r="C50" s="35" t="s">
        <v>128</v>
      </c>
      <c r="D50" s="36">
        <v>0</v>
      </c>
    </row>
    <row r="51" spans="1:4" ht="16.5" customHeight="1" hidden="1">
      <c r="A51" s="35" t="s">
        <v>129</v>
      </c>
      <c r="B51" s="36">
        <v>0</v>
      </c>
      <c r="C51" s="35" t="s">
        <v>129</v>
      </c>
      <c r="D51" s="36">
        <v>0</v>
      </c>
    </row>
    <row r="52" spans="1:4" ht="16.5" customHeight="1" hidden="1">
      <c r="A52" s="35" t="s">
        <v>130</v>
      </c>
      <c r="B52" s="36">
        <v>-211</v>
      </c>
      <c r="C52" s="35" t="s">
        <v>130</v>
      </c>
      <c r="D52" s="36">
        <v>0</v>
      </c>
    </row>
    <row r="53" spans="1:4" ht="16.5" customHeight="1" hidden="1">
      <c r="A53" s="35" t="s">
        <v>131</v>
      </c>
      <c r="B53" s="36">
        <v>509</v>
      </c>
      <c r="C53" s="35" t="s">
        <v>131</v>
      </c>
      <c r="D53" s="36">
        <v>0</v>
      </c>
    </row>
    <row r="54" spans="1:4" ht="16.5" customHeight="1" hidden="1">
      <c r="A54" s="35" t="s">
        <v>132</v>
      </c>
      <c r="B54" s="36">
        <v>0</v>
      </c>
      <c r="C54" s="35" t="s">
        <v>132</v>
      </c>
      <c r="D54" s="36">
        <v>0</v>
      </c>
    </row>
    <row r="55" spans="1:4" ht="16.5" customHeight="1" hidden="1">
      <c r="A55" s="35" t="s">
        <v>133</v>
      </c>
      <c r="B55" s="36">
        <v>5777</v>
      </c>
      <c r="C55" s="35" t="s">
        <v>134</v>
      </c>
      <c r="D55" s="36">
        <v>0</v>
      </c>
    </row>
    <row r="56" spans="1:4" ht="16.5" customHeight="1">
      <c r="A56" s="33" t="s">
        <v>64</v>
      </c>
      <c r="B56" s="34">
        <f>SUM(B57:B58)</f>
        <v>20876</v>
      </c>
      <c r="C56" s="33" t="s">
        <v>7</v>
      </c>
      <c r="D56" s="34">
        <f>SUM(D57:D58)</f>
        <v>266599</v>
      </c>
    </row>
    <row r="57" spans="1:4" ht="16.5" customHeight="1">
      <c r="A57" s="35" t="s">
        <v>65</v>
      </c>
      <c r="B57" s="36">
        <v>20876</v>
      </c>
      <c r="C57" s="35" t="s">
        <v>66</v>
      </c>
      <c r="D57" s="36">
        <v>3144</v>
      </c>
    </row>
    <row r="58" spans="1:4" ht="16.5" customHeight="1">
      <c r="A58" s="35" t="s">
        <v>67</v>
      </c>
      <c r="B58" s="36">
        <v>0</v>
      </c>
      <c r="C58" s="35" t="s">
        <v>68</v>
      </c>
      <c r="D58" s="36">
        <v>263455</v>
      </c>
    </row>
    <row r="59" spans="1:4" ht="16.5" customHeight="1">
      <c r="A59" s="33" t="s">
        <v>135</v>
      </c>
      <c r="B59" s="37">
        <v>320</v>
      </c>
      <c r="C59" s="35"/>
      <c r="D59" s="38"/>
    </row>
    <row r="60" spans="1:4" ht="16.5" customHeight="1">
      <c r="A60" s="33" t="s">
        <v>29</v>
      </c>
      <c r="B60" s="37">
        <v>37832</v>
      </c>
      <c r="C60" s="35"/>
      <c r="D60" s="38"/>
    </row>
    <row r="61" spans="1:4" ht="16.5" customHeight="1">
      <c r="A61" s="33" t="s">
        <v>72</v>
      </c>
      <c r="B61" s="34">
        <f>SUM(B62:B64)</f>
        <v>303730</v>
      </c>
      <c r="C61" s="33" t="s">
        <v>4</v>
      </c>
      <c r="D61" s="39">
        <v>0</v>
      </c>
    </row>
    <row r="62" spans="1:4" ht="16.5" customHeight="1">
      <c r="A62" s="35" t="s">
        <v>253</v>
      </c>
      <c r="B62" s="39">
        <v>295200</v>
      </c>
      <c r="C62" s="35"/>
      <c r="D62" s="38"/>
    </row>
    <row r="63" spans="1:4" ht="16.5" customHeight="1">
      <c r="A63" s="35" t="s">
        <v>254</v>
      </c>
      <c r="B63" s="39">
        <v>0</v>
      </c>
      <c r="C63" s="35"/>
      <c r="D63" s="38"/>
    </row>
    <row r="64" spans="1:4" ht="16.5" customHeight="1">
      <c r="A64" s="35" t="s">
        <v>255</v>
      </c>
      <c r="B64" s="39">
        <v>8530</v>
      </c>
      <c r="C64" s="35"/>
      <c r="D64" s="38"/>
    </row>
    <row r="65" spans="1:4" ht="16.5" customHeight="1">
      <c r="A65" s="33" t="s">
        <v>71</v>
      </c>
      <c r="B65" s="34">
        <f>B66</f>
        <v>0</v>
      </c>
      <c r="C65" s="33" t="s">
        <v>136</v>
      </c>
      <c r="D65" s="34">
        <f>D66</f>
        <v>5597</v>
      </c>
    </row>
    <row r="66" spans="1:4" ht="16.5" customHeight="1">
      <c r="A66" s="33" t="s">
        <v>137</v>
      </c>
      <c r="B66" s="34">
        <f>B67</f>
        <v>0</v>
      </c>
      <c r="C66" s="33" t="s">
        <v>138</v>
      </c>
      <c r="D66" s="34">
        <f>SUM(D67:D70)</f>
        <v>5597</v>
      </c>
    </row>
    <row r="67" spans="1:4" ht="16.5" customHeight="1">
      <c r="A67" s="33" t="s">
        <v>139</v>
      </c>
      <c r="B67" s="34">
        <f>SUM(B68:B71)</f>
        <v>0</v>
      </c>
      <c r="C67" s="35" t="s">
        <v>140</v>
      </c>
      <c r="D67" s="39">
        <v>5597</v>
      </c>
    </row>
    <row r="68" spans="1:4" ht="16.5" customHeight="1">
      <c r="A68" s="35" t="s">
        <v>141</v>
      </c>
      <c r="B68" s="39">
        <v>0</v>
      </c>
      <c r="C68" s="35" t="s">
        <v>142</v>
      </c>
      <c r="D68" s="39">
        <v>0</v>
      </c>
    </row>
    <row r="69" spans="1:4" ht="16.5" customHeight="1">
      <c r="A69" s="35" t="s">
        <v>143</v>
      </c>
      <c r="B69" s="39">
        <v>0</v>
      </c>
      <c r="C69" s="35" t="s">
        <v>144</v>
      </c>
      <c r="D69" s="39">
        <v>0</v>
      </c>
    </row>
    <row r="70" spans="1:4" ht="16.5" customHeight="1">
      <c r="A70" s="35" t="s">
        <v>145</v>
      </c>
      <c r="B70" s="39">
        <v>0</v>
      </c>
      <c r="C70" s="35" t="s">
        <v>146</v>
      </c>
      <c r="D70" s="39">
        <v>0</v>
      </c>
    </row>
    <row r="71" spans="1:4" ht="17.25" customHeight="1">
      <c r="A71" s="35" t="s">
        <v>147</v>
      </c>
      <c r="B71" s="39">
        <v>0</v>
      </c>
      <c r="C71" s="35"/>
      <c r="D71" s="38"/>
    </row>
    <row r="72" spans="1:4" ht="17.25" customHeight="1">
      <c r="A72" s="33" t="s">
        <v>148</v>
      </c>
      <c r="B72" s="34">
        <f>B73</f>
        <v>106000</v>
      </c>
      <c r="C72" s="33" t="s">
        <v>149</v>
      </c>
      <c r="D72" s="34">
        <f>SUM(D73:D76)</f>
        <v>0</v>
      </c>
    </row>
    <row r="73" spans="1:4" ht="17.25" customHeight="1">
      <c r="A73" s="33" t="s">
        <v>150</v>
      </c>
      <c r="B73" s="34">
        <f>SUM(B74:B77)</f>
        <v>106000</v>
      </c>
      <c r="C73" s="35" t="s">
        <v>151</v>
      </c>
      <c r="D73" s="36">
        <v>0</v>
      </c>
    </row>
    <row r="74" spans="1:4" ht="17.25" customHeight="1">
      <c r="A74" s="35" t="s">
        <v>152</v>
      </c>
      <c r="B74" s="36">
        <v>106000</v>
      </c>
      <c r="C74" s="35" t="s">
        <v>153</v>
      </c>
      <c r="D74" s="36">
        <v>0</v>
      </c>
    </row>
    <row r="75" spans="1:4" ht="17.25" customHeight="1">
      <c r="A75" s="35" t="s">
        <v>154</v>
      </c>
      <c r="B75" s="36">
        <v>0</v>
      </c>
      <c r="C75" s="35" t="s">
        <v>155</v>
      </c>
      <c r="D75" s="36">
        <v>0</v>
      </c>
    </row>
    <row r="76" spans="1:4" ht="16.5" customHeight="1">
      <c r="A76" s="35" t="s">
        <v>156</v>
      </c>
      <c r="B76" s="36">
        <v>0</v>
      </c>
      <c r="C76" s="35" t="s">
        <v>157</v>
      </c>
      <c r="D76" s="36">
        <v>0</v>
      </c>
    </row>
    <row r="77" spans="1:4" ht="16.5" customHeight="1">
      <c r="A77" s="35" t="s">
        <v>158</v>
      </c>
      <c r="B77" s="36">
        <v>0</v>
      </c>
      <c r="C77" s="35"/>
      <c r="D77" s="38"/>
    </row>
    <row r="78" spans="1:4" ht="16.5" customHeight="1">
      <c r="A78" s="33" t="s">
        <v>38</v>
      </c>
      <c r="B78" s="36">
        <v>0</v>
      </c>
      <c r="C78" s="33" t="s">
        <v>18</v>
      </c>
      <c r="D78" s="39">
        <v>0</v>
      </c>
    </row>
    <row r="79" spans="1:4" ht="17.25" customHeight="1">
      <c r="A79" s="33" t="s">
        <v>16</v>
      </c>
      <c r="B79" s="37">
        <v>11</v>
      </c>
      <c r="C79" s="33" t="s">
        <v>44</v>
      </c>
      <c r="D79" s="39">
        <v>0</v>
      </c>
    </row>
    <row r="80" spans="1:4" ht="16.5" customHeight="1">
      <c r="A80" s="33" t="s">
        <v>159</v>
      </c>
      <c r="B80" s="36">
        <v>0</v>
      </c>
      <c r="C80" s="33" t="s">
        <v>27</v>
      </c>
      <c r="D80" s="39">
        <v>11</v>
      </c>
    </row>
    <row r="81" spans="1:4" ht="16.5" customHeight="1">
      <c r="A81" s="33" t="s">
        <v>31</v>
      </c>
      <c r="B81" s="39">
        <v>21039</v>
      </c>
      <c r="C81" s="33" t="s">
        <v>256</v>
      </c>
      <c r="D81" s="39">
        <v>14707</v>
      </c>
    </row>
    <row r="82" spans="1:4" ht="16.5" customHeight="1">
      <c r="A82" s="33" t="s">
        <v>160</v>
      </c>
      <c r="B82" s="34">
        <f>SUM(B83:B85)</f>
        <v>0</v>
      </c>
      <c r="C82" s="33" t="s">
        <v>161</v>
      </c>
      <c r="D82" s="34">
        <f>SUM(D83:D85)</f>
        <v>0</v>
      </c>
    </row>
    <row r="83" spans="1:4" ht="16.5" customHeight="1">
      <c r="A83" s="35" t="s">
        <v>162</v>
      </c>
      <c r="B83" s="37">
        <v>0</v>
      </c>
      <c r="C83" s="35" t="s">
        <v>163</v>
      </c>
      <c r="D83" s="37">
        <v>0</v>
      </c>
    </row>
    <row r="84" spans="1:4" ht="16.5" customHeight="1">
      <c r="A84" s="35" t="s">
        <v>164</v>
      </c>
      <c r="B84" s="36">
        <v>0</v>
      </c>
      <c r="C84" s="35" t="s">
        <v>165</v>
      </c>
      <c r="D84" s="36">
        <v>0</v>
      </c>
    </row>
    <row r="85" spans="1:4" ht="16.5" customHeight="1">
      <c r="A85" s="35" t="s">
        <v>166</v>
      </c>
      <c r="B85" s="36">
        <v>0</v>
      </c>
      <c r="C85" s="35" t="s">
        <v>167</v>
      </c>
      <c r="D85" s="36">
        <v>0</v>
      </c>
    </row>
    <row r="86" spans="1:4" ht="16.5" customHeight="1">
      <c r="A86" s="33" t="s">
        <v>12</v>
      </c>
      <c r="B86" s="36">
        <v>0</v>
      </c>
      <c r="C86" s="33" t="s">
        <v>63</v>
      </c>
      <c r="D86" s="36">
        <v>0</v>
      </c>
    </row>
    <row r="87" spans="1:4" ht="16.5" customHeight="1">
      <c r="A87" s="33" t="s">
        <v>69</v>
      </c>
      <c r="B87" s="36">
        <v>0</v>
      </c>
      <c r="C87" s="33" t="s">
        <v>70</v>
      </c>
      <c r="D87" s="36">
        <v>0</v>
      </c>
    </row>
    <row r="88" spans="1:4" ht="16.5" customHeight="1">
      <c r="A88" s="35"/>
      <c r="B88" s="38"/>
      <c r="C88" s="33" t="s">
        <v>168</v>
      </c>
      <c r="D88" s="39">
        <v>320</v>
      </c>
    </row>
    <row r="89" spans="1:4" ht="16.5" customHeight="1">
      <c r="A89" s="35"/>
      <c r="B89" s="38"/>
      <c r="C89" s="33" t="s">
        <v>10</v>
      </c>
      <c r="D89" s="34">
        <f>B92-D5-D6-D56-D61-D65-D72-D78-D79-D80-D81-D82-D86-D87-D88</f>
        <v>41407</v>
      </c>
    </row>
    <row r="90" spans="1:4" ht="16.5" customHeight="1">
      <c r="A90" s="35"/>
      <c r="B90" s="38"/>
      <c r="C90" s="33" t="s">
        <v>169</v>
      </c>
      <c r="D90" s="39">
        <v>41407</v>
      </c>
    </row>
    <row r="91" spans="1:4" ht="14.25">
      <c r="A91" s="35"/>
      <c r="B91" s="38"/>
      <c r="C91" s="33" t="s">
        <v>170</v>
      </c>
      <c r="D91" s="34">
        <f>D89-D90</f>
        <v>0</v>
      </c>
    </row>
    <row r="92" spans="1:4" ht="14.25">
      <c r="A92" s="1" t="s">
        <v>45</v>
      </c>
      <c r="B92" s="34">
        <f>SUM(B5:B6,B56,B59:B61,B65,B72,B78:B82,B86:B87)</f>
        <v>915886</v>
      </c>
      <c r="C92" s="1" t="s">
        <v>6</v>
      </c>
      <c r="D92" s="34">
        <f>SUM(D5:D6,D56,D61,D65,D72,D78:D82,D86:D89)</f>
        <v>915886</v>
      </c>
    </row>
  </sheetData>
  <mergeCells count="2">
    <mergeCell ref="A2:D2"/>
    <mergeCell ref="A3:D3"/>
  </mergeCells>
  <printOptions gridLines="1" horizontalCentered="1" verticalCentered="1"/>
  <pageMargins left="0.47" right="0.37" top="0.17" bottom="0.34" header="0.18" footer="0.29"/>
  <pageSetup blackAndWhite="1" fitToHeight="1" fitToWidth="1" horizontalDpi="600" verticalDpi="600" orientation="portrait" paperSize="8" scale="9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2018-06-20T02:01:21Z</cp:lastPrinted>
  <dcterms:modified xsi:type="dcterms:W3CDTF">2018-08-28T07:25:13Z</dcterms:modified>
  <cp:category/>
  <cp:version/>
  <cp:contentType/>
  <cp:contentStatus/>
</cp:coreProperties>
</file>