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5"/>
  </bookViews>
  <sheets>
    <sheet name="封面" sheetId="1" r:id="rId1"/>
    <sheet name="(1)" sheetId="2" r:id="rId2"/>
    <sheet name="(2)" sheetId="3" r:id="rId3"/>
    <sheet name="(3)" sheetId="4" r:id="rId4"/>
    <sheet name="(4)" sheetId="5" r:id="rId5"/>
    <sheet name="(5)" sheetId="6" r:id="rId6"/>
    <sheet name="(6)" sheetId="7" r:id="rId7"/>
  </sheets>
  <externalReferences>
    <externalReference r:id="rId10"/>
  </externalReferences>
  <definedNames>
    <definedName name="DATABASE" localSheetId="1">'(1)'!$A$7:$L$36</definedName>
    <definedName name="DATABASE" localSheetId="2">'(2)'!$A$1:$L$28</definedName>
    <definedName name="DATABASE" localSheetId="3">'(3)'!$A$7:$L$38</definedName>
    <definedName name="DATABASE" localSheetId="4">'(4)'!$A$7:$M$36</definedName>
    <definedName name="DATABASE" localSheetId="5">'(5)'!$A$8:$O$42</definedName>
    <definedName name="DATABASE" localSheetId="6">'(6)'!$A$8:$O$42</definedName>
    <definedName name="DATABASE" localSheetId="0">'封面'!$A$5:$B$21</definedName>
    <definedName name="_xlnm.Print_Titles" localSheetId="1">'(1)'!$2:$4</definedName>
    <definedName name="_xlnm.Print_Titles" localSheetId="3">'(3)'!$2:$5</definedName>
    <definedName name="_xlnm.Print_Titles" localSheetId="4">'(4)'!$2:$5</definedName>
    <definedName name="_xlnm.Print_Titles" localSheetId="5">'(5)'!$3:$6</definedName>
    <definedName name="_xlnm.Print_Titles" localSheetId="6">'(6)'!$1:$5</definedName>
    <definedName name="_xlnm.Print_Titles" localSheetId="0">'封面'!$2:$4</definedName>
  </definedNames>
  <calcPr fullCalcOnLoad="1" iterate="1" iterateCount="100" iterateDelta="0.001"/>
</workbook>
</file>

<file path=xl/comments4.xml><?xml version="1.0" encoding="utf-8"?>
<comments xmlns="http://schemas.openxmlformats.org/spreadsheetml/2006/main">
  <authors>
    <author>微软用户</author>
  </authors>
  <commentList>
    <comment ref="E32" authorId="0">
      <text>
        <r>
          <rPr>
            <b/>
            <sz val="9"/>
            <rFont val="宋体"/>
            <family val="0"/>
          </rPr>
          <t>微软用户:</t>
        </r>
        <r>
          <rPr>
            <sz val="9"/>
            <rFont val="宋体"/>
            <family val="0"/>
          </rPr>
          <t xml:space="preserve">
</t>
        </r>
      </text>
    </comment>
  </commentList>
</comments>
</file>

<file path=xl/sharedStrings.xml><?xml version="1.0" encoding="utf-8"?>
<sst xmlns="http://schemas.openxmlformats.org/spreadsheetml/2006/main" count="1914" uniqueCount="1530">
  <si>
    <t xml:space="preserve">十一.城乡社区支出         </t>
  </si>
  <si>
    <t>十二.农林水支出</t>
  </si>
  <si>
    <t>十三.交通运输支出</t>
  </si>
  <si>
    <t>十六、金融支出</t>
  </si>
  <si>
    <t>项        目</t>
  </si>
  <si>
    <t>上月累计数</t>
  </si>
  <si>
    <t>占年度预算 %</t>
  </si>
  <si>
    <t>上年同期完成数</t>
  </si>
  <si>
    <t>比上年同期±额</t>
  </si>
  <si>
    <t>比上年同期±%</t>
  </si>
  <si>
    <t>制表单位：汕尾市财政局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</si>
  <si>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</si>
  <si>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</si>
  <si>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</si>
  <si>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</si>
  <si>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</si>
  <si>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</si>
  <si>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森林培育</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</si>
  <si>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</si>
  <si>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</si>
  <si>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</si>
  <si>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</si>
  <si>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</si>
  <si>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</si>
  <si>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</si>
  <si>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成品油价格改革对林业的补贴</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</si>
  <si>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</si>
  <si>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</si>
  <si>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</si>
  <si>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</si>
  <si>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</si>
  <si>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</si>
  <si>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</si>
  <si>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</si>
  <si>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</si>
  <si>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</si>
  <si>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</si>
  <si>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</si>
  <si>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</si>
  <si>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</si>
  <si>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</si>
  <si>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</si>
  <si>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</si>
  <si>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</si>
  <si>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</si>
  <si>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</si>
  <si>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</si>
  <si>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</si>
  <si>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</si>
  <si>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</si>
  <si>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</si>
  <si>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</si>
  <si>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</si>
  <si>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</si>
  <si>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</si>
  <si>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</si>
  <si>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</si>
  <si>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</si>
  <si>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</si>
  <si>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</si>
  <si>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</si>
  <si>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</si>
  <si>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</si>
  <si>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</si>
  <si>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</si>
  <si>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</si>
  <si>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其他农业综合开发支出</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</si>
  <si>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</si>
  <si>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</si>
  <si>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</si>
  <si>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</si>
  <si>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</si>
  <si>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</si>
  <si>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</si>
  <si>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</si>
  <si>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</si>
  <si>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</si>
  <si>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</si>
  <si>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</si>
  <si>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</si>
  <si>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</si>
  <si>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</si>
  <si>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化解其他公益性乡村债务支出</t>
  </si>
  <si>
    <t xml:space="preserve">  交通运输支出</t>
  </si>
  <si>
    <t xml:space="preserve">    公路水路运输</t>
  </si>
  <si>
    <t xml:space="preserve">      公路建设</t>
  </si>
  <si>
    <t xml:space="preserve">      公路养护</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</si>
  <si>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</si>
  <si>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</si>
  <si>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</si>
  <si>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</si>
  <si>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</si>
  <si>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</si>
  <si>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</si>
  <si>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</si>
  <si>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</si>
  <si>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</si>
  <si>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</si>
  <si>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</si>
  <si>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</si>
  <si>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</si>
  <si>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</si>
  <si>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</si>
  <si>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</si>
  <si>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</si>
  <si>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</si>
  <si>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</si>
  <si>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</si>
  <si>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</si>
  <si>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</si>
  <si>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</si>
  <si>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</si>
  <si>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</si>
  <si>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</si>
  <si>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</si>
  <si>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</si>
  <si>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</si>
  <si>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</si>
  <si>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</si>
  <si>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</si>
  <si>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</si>
  <si>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</si>
  <si>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</si>
  <si>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</si>
  <si>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</si>
  <si>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</si>
  <si>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</si>
  <si>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</si>
  <si>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</si>
  <si>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</si>
  <si>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公共交通运营补助</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</si>
  <si>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</si>
  <si>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</si>
  <si>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</si>
  <si>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</si>
  <si>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</si>
  <si>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</si>
  <si>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</si>
  <si>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</si>
  <si>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</si>
  <si>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</si>
  <si>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</si>
  <si>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</si>
  <si>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</si>
  <si>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</si>
  <si>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</si>
  <si>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</si>
  <si>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</si>
  <si>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</si>
  <si>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</si>
  <si>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</si>
  <si>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</si>
  <si>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</si>
  <si>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</si>
  <si>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</si>
  <si>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</si>
  <si>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</si>
  <si>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</si>
  <si>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</si>
  <si>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</si>
  <si>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</si>
  <si>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</si>
  <si>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</si>
  <si>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</si>
  <si>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国务院安委会专项</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</si>
  <si>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</si>
  <si>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</si>
  <si>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</si>
  <si>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</si>
  <si>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</si>
  <si>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</si>
  <si>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</si>
  <si>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</si>
  <si>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</si>
  <si>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</si>
  <si>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</si>
  <si>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</si>
  <si>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</si>
  <si>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</si>
  <si>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</si>
  <si>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</si>
  <si>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</si>
  <si>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</si>
  <si>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</si>
  <si>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</si>
  <si>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旅游行业业务管理</t>
  </si>
  <si>
    <t xml:space="preserve">    涉外发展服务支出</t>
  </si>
  <si>
    <t xml:space="preserve">      外商投资环境建设补助资金</t>
  </si>
  <si>
    <t xml:space="preserve">      其他涉外发展服务支出</t>
  </si>
  <si>
    <t xml:space="preserve">      服务业基础设施建设</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</si>
  <si>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</si>
  <si>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</si>
  <si>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</si>
  <si>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</si>
  <si>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</si>
  <si>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</si>
  <si>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</si>
  <si>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</si>
  <si>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</si>
  <si>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</si>
  <si>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</si>
  <si>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</si>
  <si>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</si>
  <si>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</si>
  <si>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</si>
  <si>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</si>
  <si>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</si>
  <si>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</si>
  <si>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</si>
  <si>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</si>
  <si>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</si>
  <si>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</si>
  <si>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</si>
  <si>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</si>
  <si>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</si>
  <si>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</si>
  <si>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</si>
  <si>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</si>
  <si>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</si>
  <si>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</si>
  <si>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</si>
  <si>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土地资源调查</t>
  </si>
  <si>
    <t xml:space="preserve">      土地资源利用与保护</t>
  </si>
  <si>
    <t xml:space="preserve">      国土整治</t>
  </si>
  <si>
    <t xml:space="preserve">      地质灾害防治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</si>
  <si>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</si>
  <si>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</si>
  <si>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</si>
  <si>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</si>
  <si>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</si>
  <si>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</si>
  <si>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</si>
  <si>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</si>
  <si>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</si>
  <si>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</si>
  <si>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</si>
  <si>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</si>
  <si>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</si>
  <si>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</si>
  <si>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</si>
  <si>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</si>
  <si>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</si>
  <si>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</si>
  <si>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</si>
  <si>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</si>
  <si>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</si>
  <si>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</si>
  <si>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</si>
  <si>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</si>
  <si>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</si>
  <si>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</si>
  <si>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</si>
  <si>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</si>
  <si>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</si>
  <si>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</si>
  <si>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</si>
  <si>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</si>
  <si>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</si>
  <si>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</si>
  <si>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</si>
  <si>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</si>
  <si>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</si>
  <si>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</si>
  <si>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</si>
  <si>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</si>
  <si>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</si>
  <si>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</si>
  <si>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</si>
  <si>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</si>
  <si>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</si>
  <si>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</si>
  <si>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</si>
  <si>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</si>
  <si>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</si>
  <si>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</si>
  <si>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</si>
  <si>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</si>
  <si>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</si>
  <si>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</si>
  <si>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</si>
  <si>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</si>
  <si>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</si>
  <si>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</si>
  <si>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</si>
  <si>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</si>
  <si>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</si>
  <si>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</si>
  <si>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</si>
  <si>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</si>
  <si>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</si>
  <si>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</si>
  <si>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</si>
  <si>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</si>
  <si>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</si>
  <si>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</si>
  <si>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</si>
  <si>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</si>
  <si>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</si>
  <si>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</si>
  <si>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</si>
  <si>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</si>
  <si>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</si>
  <si>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</si>
  <si>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</si>
  <si>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</si>
  <si>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</si>
  <si>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</si>
  <si>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</si>
  <si>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</si>
  <si>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</si>
  <si>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</si>
  <si>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</si>
  <si>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</si>
  <si>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</si>
  <si>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</si>
  <si>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</si>
  <si>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</si>
  <si>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</si>
  <si>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</si>
  <si>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</si>
  <si>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</si>
  <si>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</si>
  <si>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</si>
  <si>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</si>
  <si>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</si>
  <si>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</si>
  <si>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</si>
  <si>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</si>
  <si>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</si>
  <si>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</si>
  <si>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</si>
  <si>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</si>
  <si>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</si>
  <si>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</si>
  <si>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</si>
  <si>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</si>
  <si>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</si>
  <si>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</si>
  <si>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</si>
  <si>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</si>
  <si>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</si>
  <si>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</si>
  <si>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</si>
  <si>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</si>
  <si>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</si>
  <si>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项     目</t>
  </si>
  <si>
    <t>年初预算数</t>
  </si>
  <si>
    <t>上月累计数</t>
  </si>
  <si>
    <t>累计完成数</t>
  </si>
  <si>
    <t>占年度预算 %</t>
  </si>
  <si>
    <t>上年同期 完成数</t>
  </si>
  <si>
    <t>本月完成数</t>
  </si>
  <si>
    <t>上年同月完成数</t>
  </si>
  <si>
    <t>备注</t>
  </si>
  <si>
    <t xml:space="preserve">            市直</t>
  </si>
  <si>
    <t xml:space="preserve">            市城区            </t>
  </si>
  <si>
    <t xml:space="preserve"> </t>
  </si>
  <si>
    <r>
      <t>比上年同期</t>
    </r>
    <r>
      <rPr>
        <sz val="12"/>
        <rFont val="Times New Roman"/>
        <family val="1"/>
      </rPr>
      <t>±</t>
    </r>
    <r>
      <rPr>
        <sz val="12"/>
        <rFont val="宋体"/>
        <family val="0"/>
      </rPr>
      <t>额</t>
    </r>
  </si>
  <si>
    <r>
      <t>比上年同期</t>
    </r>
    <r>
      <rPr>
        <sz val="12"/>
        <rFont val="Times New Roman"/>
        <family val="1"/>
      </rPr>
      <t>±</t>
    </r>
    <r>
      <rPr>
        <sz val="12"/>
        <rFont val="宋体"/>
        <family val="0"/>
      </rPr>
      <t>%</t>
    </r>
  </si>
  <si>
    <r>
      <t>比上年同月</t>
    </r>
    <r>
      <rPr>
        <sz val="12"/>
        <rFont val="Times New Roman"/>
        <family val="1"/>
      </rPr>
      <t>±</t>
    </r>
    <r>
      <rPr>
        <sz val="12"/>
        <rFont val="宋体"/>
        <family val="0"/>
      </rPr>
      <t>额</t>
    </r>
  </si>
  <si>
    <r>
      <t>比上年同月</t>
    </r>
    <r>
      <rPr>
        <sz val="12"/>
        <rFont val="Times New Roman"/>
        <family val="1"/>
      </rPr>
      <t>±</t>
    </r>
    <r>
      <rPr>
        <sz val="12"/>
        <rFont val="宋体"/>
        <family val="0"/>
      </rPr>
      <t>%</t>
    </r>
  </si>
  <si>
    <t>一、税收收入</t>
  </si>
  <si>
    <t>二、非税收入</t>
  </si>
  <si>
    <t xml:space="preserve"> </t>
  </si>
  <si>
    <t>编制单位：汕尾市财政局</t>
  </si>
  <si>
    <t>附件1</t>
  </si>
  <si>
    <t>单位：万元</t>
  </si>
  <si>
    <r>
      <t>比上年同月</t>
    </r>
    <r>
      <rPr>
        <sz val="12"/>
        <rFont val="宋体"/>
        <family val="0"/>
      </rPr>
      <t>±额</t>
    </r>
  </si>
  <si>
    <r>
      <t>比上年同月</t>
    </r>
    <r>
      <rPr>
        <sz val="12"/>
        <rFont val="宋体"/>
        <family val="0"/>
      </rPr>
      <t>±%</t>
    </r>
  </si>
  <si>
    <t>比上年同期  +-%</t>
  </si>
  <si>
    <t>二、外交支出</t>
  </si>
  <si>
    <t>单位:万元</t>
  </si>
  <si>
    <t>科目编码</t>
  </si>
  <si>
    <t>科目名称</t>
  </si>
  <si>
    <t>全市</t>
  </si>
  <si>
    <t>市级</t>
  </si>
  <si>
    <t>一般公共预算收入合计</t>
  </si>
  <si>
    <t>一般公共预算支出合计</t>
  </si>
  <si>
    <t xml:space="preserve">  税收收入</t>
  </si>
  <si>
    <t xml:space="preserve">  一般公共服务支出</t>
  </si>
  <si>
    <t xml:space="preserve">    国内增值税(含改征增值税)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</si>
  <si>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</si>
  <si>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</si>
  <si>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</si>
  <si>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</si>
  <si>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</si>
  <si>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</si>
  <si>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</si>
  <si>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</si>
  <si>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</si>
  <si>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</si>
  <si>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</si>
  <si>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</si>
  <si>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</si>
  <si>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</si>
  <si>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</si>
  <si>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</si>
  <si>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</si>
  <si>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</si>
  <si>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</si>
  <si>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</si>
  <si>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</si>
  <si>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其他人大事务支出</t>
  </si>
  <si>
    <t xml:space="preserve">  　      免抵调增增值税</t>
  </si>
  <si>
    <t xml:space="preserve">    政协事务</t>
  </si>
  <si>
    <t xml:space="preserve">          成品油价格和税费改革增值税划出</t>
  </si>
  <si>
    <t xml:space="preserve">          成品油价格和税费改革增值税划入</t>
  </si>
  <si>
    <t xml:space="preserve">      改征增值税</t>
  </si>
  <si>
    <t xml:space="preserve">          改征增值税</t>
  </si>
  <si>
    <t xml:space="preserve">      政协会议</t>
  </si>
  <si>
    <t xml:space="preserve">          中国铁路总公司改征增值税待分配收入</t>
  </si>
  <si>
    <t xml:space="preserve">      委员视察</t>
  </si>
  <si>
    <t xml:space="preserve">          中国铁路总公司改征增值税收入</t>
  </si>
  <si>
    <t xml:space="preserve">      参政议政</t>
  </si>
  <si>
    <t xml:space="preserve">          改征增值税税款滞纳金、罚款收入</t>
  </si>
  <si>
    <t xml:space="preserve">          改征增值税国内退税</t>
  </si>
  <si>
    <t xml:space="preserve">      其他政协事务支出</t>
  </si>
  <si>
    <t xml:space="preserve">          免抵调增改征增值税</t>
  </si>
  <si>
    <t xml:space="preserve">    政府办公厅(室)及相关机构事务</t>
  </si>
  <si>
    <t xml:space="preserve">    国内消费税</t>
  </si>
  <si>
    <t xml:space="preserve">          其中：成品油消费税</t>
  </si>
  <si>
    <t xml:space="preserve">                成品油消费税退税</t>
  </si>
  <si>
    <t xml:space="preserve">    进口货物增值税和消费税</t>
  </si>
  <si>
    <t xml:space="preserve">      专项服务</t>
  </si>
  <si>
    <t xml:space="preserve">      进口货物增值税</t>
  </si>
  <si>
    <t xml:space="preserve">      专项业务活动</t>
  </si>
  <si>
    <t xml:space="preserve">      进口消费品消费税</t>
  </si>
  <si>
    <t xml:space="preserve">      政务公开审批</t>
  </si>
  <si>
    <t xml:space="preserve">          其中：进口成品油消费税</t>
  </si>
  <si>
    <t xml:space="preserve">      法制建设</t>
  </si>
  <si>
    <t xml:space="preserve">                进口成品油消费税退税</t>
  </si>
  <si>
    <t xml:space="preserve">      信访事务</t>
  </si>
  <si>
    <t xml:space="preserve">    出口货物退增值税、消费税</t>
  </si>
  <si>
    <t xml:space="preserve">      参事事务</t>
  </si>
  <si>
    <t xml:space="preserve">      出口退增值税(含改征增值税出口退税)</t>
  </si>
  <si>
    <t xml:space="preserve">        出口货物退增值税</t>
  </si>
  <si>
    <t xml:space="preserve">      其他政府办公厅(室)及相关机构事务支出</t>
  </si>
  <si>
    <t xml:space="preserve">          出口货物退增值税</t>
  </si>
  <si>
    <t xml:space="preserve">    发展与改革事务</t>
  </si>
  <si>
    <t xml:space="preserve">          免抵调减增值税</t>
  </si>
  <si>
    <t xml:space="preserve">        改征增值税出口退税</t>
  </si>
  <si>
    <t xml:space="preserve">      出口消费品退消费税</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</si>
  <si>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</si>
  <si>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</si>
  <si>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</si>
  <si>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</si>
  <si>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</si>
  <si>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</si>
  <si>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企业所得税</t>
  </si>
  <si>
    <t xml:space="preserve">     国有工业企业所得税</t>
  </si>
  <si>
    <t xml:space="preserve">      其他发展与改革事务支出</t>
  </si>
  <si>
    <t xml:space="preserve">      国有铁道企业所得税</t>
  </si>
  <si>
    <t xml:space="preserve">    统计信息事务</t>
  </si>
  <si>
    <t xml:space="preserve">         其中：中国铁路总公司集中缴纳的铁路运输企业所得税待分配收入</t>
  </si>
  <si>
    <t xml:space="preserve">      国有交通企业所得税</t>
  </si>
  <si>
    <t xml:space="preserve">      国有邮政企业所得税</t>
  </si>
  <si>
    <t xml:space="preserve">      国有民航企业所得税</t>
  </si>
  <si>
    <t xml:space="preserve">      信息事务</t>
  </si>
  <si>
    <t xml:space="preserve">      国有海洋石油天然气企业所得税</t>
  </si>
  <si>
    <t xml:space="preserve">      专项统计业务</t>
  </si>
  <si>
    <t xml:space="preserve">      国有外贸企业所得税</t>
  </si>
  <si>
    <t xml:space="preserve">      统计管理</t>
  </si>
  <si>
    <t xml:space="preserve">      国有银行所得税</t>
  </si>
  <si>
    <t xml:space="preserve">      专项普查活动</t>
  </si>
  <si>
    <t xml:space="preserve">      国有非银行金融企业所得税</t>
  </si>
  <si>
    <t xml:space="preserve">      统计抽样调查</t>
  </si>
  <si>
    <t xml:space="preserve">      国有保险企业所得税</t>
  </si>
  <si>
    <t xml:space="preserve">      国有文教企业所得税</t>
  </si>
  <si>
    <t xml:space="preserve">      其他统计信息事务支出</t>
  </si>
  <si>
    <t xml:space="preserve">      国有水产企业所得税</t>
  </si>
  <si>
    <t xml:space="preserve">    财政事务</t>
  </si>
  <si>
    <t xml:space="preserve">      国有森林工业企业所得税</t>
  </si>
  <si>
    <t xml:space="preserve">      国有电信企业所得税</t>
  </si>
  <si>
    <t xml:space="preserve">      国有农垦企业所得税</t>
  </si>
  <si>
    <t xml:space="preserve">      其他国有企业所得税</t>
  </si>
  <si>
    <t xml:space="preserve">      预算改革业务</t>
  </si>
  <si>
    <t xml:space="preserve">      集体企业所得税</t>
  </si>
  <si>
    <t xml:space="preserve">      财政国库业务</t>
  </si>
  <si>
    <t xml:space="preserve">      股份制企业所得税</t>
  </si>
  <si>
    <t xml:space="preserve">      财政监察</t>
  </si>
  <si>
    <t xml:space="preserve">      联营企业所得税</t>
  </si>
  <si>
    <t xml:space="preserve">      信息化建设</t>
  </si>
  <si>
    <t xml:space="preserve">      港澳台和外商投资企业所得税</t>
  </si>
  <si>
    <t xml:space="preserve">      财政委托业务支出</t>
  </si>
  <si>
    <t xml:space="preserve">      私营企业所得税</t>
  </si>
  <si>
    <t xml:space="preserve">      其他企业所得税</t>
  </si>
  <si>
    <t xml:space="preserve">      其他财政事务支出</t>
  </si>
  <si>
    <t xml:space="preserve">      分支机构预缴所得税</t>
  </si>
  <si>
    <t xml:space="preserve">    税收事务</t>
  </si>
  <si>
    <t xml:space="preserve">      总机构预缴所得税</t>
  </si>
  <si>
    <t xml:space="preserve">      总机构汇算清缴所得税</t>
  </si>
  <si>
    <t xml:space="preserve">      企业所得税待分配收入</t>
  </si>
  <si>
    <t xml:space="preserve">      跨市县分支机构预缴所得税</t>
  </si>
  <si>
    <t xml:space="preserve">      税务办案</t>
  </si>
  <si>
    <t xml:space="preserve">      跨市县总机构预缴所得税</t>
  </si>
  <si>
    <t xml:space="preserve">      税务登记证及发票管理</t>
  </si>
  <si>
    <t xml:space="preserve">      跨市县总机构汇算清缴所得税</t>
  </si>
  <si>
    <t xml:space="preserve">      代扣代收代征税款手续费</t>
  </si>
  <si>
    <t xml:space="preserve">      省以下企业所得税待分配收入</t>
  </si>
  <si>
    <t xml:space="preserve">      税务宣传</t>
  </si>
  <si>
    <t xml:space="preserve">      跨市县分支机构汇算清缴所得税</t>
  </si>
  <si>
    <t xml:space="preserve">      协税护税</t>
  </si>
  <si>
    <t xml:space="preserve">      分支机构汇算清缴所得税</t>
  </si>
  <si>
    <t xml:space="preserve">      企业所得税税款滞纳金、罚款、加收利息收入</t>
  </si>
  <si>
    <t xml:space="preserve">    企业所得税退税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</si>
  <si>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</si>
  <si>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</si>
  <si>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</si>
  <si>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</si>
  <si>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</si>
  <si>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</si>
  <si>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</si>
  <si>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</si>
  <si>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</si>
  <si>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10106</t>
  </si>
  <si>
    <t xml:space="preserve">    个人所得税</t>
  </si>
  <si>
    <t xml:space="preserve">      政府特殊津贴</t>
  </si>
  <si>
    <t xml:space="preserve">    资源税</t>
  </si>
  <si>
    <t xml:space="preserve">      资助留学回国人员</t>
  </si>
  <si>
    <t xml:space="preserve">    城市维护建设税</t>
  </si>
  <si>
    <t xml:space="preserve">      军队转业干部安置</t>
  </si>
  <si>
    <t xml:space="preserve">  　    其中：中国铁路总公司集中缴纳的铁路运输企业城市维护建设税待分配收入</t>
  </si>
  <si>
    <t xml:space="preserve">      博士后日常经费</t>
  </si>
  <si>
    <t xml:space="preserve">  　          成品油价格和税费改革城市维护建设税划出</t>
  </si>
  <si>
    <t xml:space="preserve">      引进人才费用</t>
  </si>
  <si>
    <t xml:space="preserve">  　          成品油价格和税费改革城市维护建设税划入</t>
  </si>
  <si>
    <t xml:space="preserve">    房产税</t>
  </si>
  <si>
    <t xml:space="preserve">    印花税</t>
  </si>
  <si>
    <t xml:space="preserve">        其中：证券交易印花税</t>
  </si>
  <si>
    <t xml:space="preserve">    城镇土地使用税</t>
  </si>
  <si>
    <t xml:space="preserve">    土地增值税</t>
  </si>
  <si>
    <t xml:space="preserve">      其他人力资源事务支出</t>
  </si>
  <si>
    <t xml:space="preserve">    车船税</t>
  </si>
  <si>
    <t xml:space="preserve">    纪检监察事务</t>
  </si>
  <si>
    <t xml:space="preserve">    船舶吨税</t>
  </si>
  <si>
    <t xml:space="preserve">    车辆购置税</t>
  </si>
  <si>
    <t xml:space="preserve">    关税</t>
  </si>
  <si>
    <t xml:space="preserve">    耕地占用税</t>
  </si>
  <si>
    <t xml:space="preserve">      大案要案查处</t>
  </si>
  <si>
    <t xml:space="preserve">    契税</t>
  </si>
  <si>
    <t xml:space="preserve">      派驻派出机构</t>
  </si>
  <si>
    <t xml:space="preserve">    烟叶税</t>
  </si>
  <si>
    <t xml:space="preserve">      中央巡视</t>
  </si>
  <si>
    <t xml:space="preserve">    其他税收收入</t>
  </si>
  <si>
    <t xml:space="preserve">  非税收入</t>
  </si>
  <si>
    <t xml:space="preserve">      其他纪检监察事务支出</t>
  </si>
  <si>
    <t xml:space="preserve">    专项收入</t>
  </si>
  <si>
    <t xml:space="preserve">    商贸事务</t>
  </si>
  <si>
    <t xml:space="preserve">      水资源费收入</t>
  </si>
  <si>
    <t xml:space="preserve">      教育费附加收入</t>
  </si>
  <si>
    <t xml:space="preserve">      对外贸易管理</t>
  </si>
  <si>
    <t xml:space="preserve">      国际经济合作</t>
  </si>
  <si>
    <t xml:space="preserve">      外资管理</t>
  </si>
  <si>
    <t xml:space="preserve">      国内贸易管理</t>
  </si>
  <si>
    <t xml:space="preserve">      铀产品出售收入</t>
  </si>
  <si>
    <t xml:space="preserve">      招商引资</t>
  </si>
  <si>
    <t xml:space="preserve">      三峡库区移民专项收入</t>
  </si>
  <si>
    <t xml:space="preserve">      国家留成油上缴收入</t>
  </si>
  <si>
    <t xml:space="preserve">      其他商贸事务支出</t>
  </si>
  <si>
    <t xml:space="preserve">      场外核应急准备收入</t>
  </si>
  <si>
    <t xml:space="preserve">    知识产权事务</t>
  </si>
  <si>
    <t xml:space="preserve">      地方教育附加收入</t>
  </si>
  <si>
    <t xml:space="preserve">      文化事业建设费收入</t>
  </si>
  <si>
    <t xml:space="preserve">      残疾人就业保障金收入</t>
  </si>
  <si>
    <t xml:space="preserve">      教育资金收入</t>
  </si>
  <si>
    <t xml:space="preserve">      专利审批</t>
  </si>
  <si>
    <t xml:space="preserve">      农田水利建设资金收入</t>
  </si>
  <si>
    <t xml:space="preserve">      国家知识产权战略</t>
  </si>
  <si>
    <t xml:space="preserve">      专利试点和产业化推进</t>
  </si>
  <si>
    <t xml:space="preserve">      森林植被恢复费</t>
  </si>
  <si>
    <t xml:space="preserve">      专利执法</t>
  </si>
  <si>
    <t xml:space="preserve">      水利建设专项收入</t>
  </si>
  <si>
    <t xml:space="preserve">      国际组织专项活动</t>
  </si>
  <si>
    <t xml:space="preserve">      其他专项收入</t>
  </si>
  <si>
    <t xml:space="preserve">      知识产权宏观管理</t>
  </si>
  <si>
    <t xml:space="preserve">          广告收入</t>
  </si>
  <si>
    <t xml:space="preserve">          其他专项收入</t>
  </si>
  <si>
    <t xml:space="preserve">      其他知识产权事务支出</t>
  </si>
  <si>
    <t xml:space="preserve">    行政事业性收费收入</t>
  </si>
  <si>
    <t xml:space="preserve">      公安行政事业性收费收入</t>
  </si>
  <si>
    <t xml:space="preserve">      法院行政事业性收费收入</t>
  </si>
  <si>
    <t xml:space="preserve">      司法行政事业性收费收入</t>
  </si>
  <si>
    <t xml:space="preserve">      税务行政事业性收费收入</t>
  </si>
  <si>
    <t xml:space="preserve">      消费者权益保护</t>
  </si>
  <si>
    <t xml:space="preserve">      人防办行政事业性收费收入</t>
  </si>
  <si>
    <t xml:space="preserve">      教育行政事业性收费收入</t>
  </si>
  <si>
    <t xml:space="preserve">      建设行政事业性收费收入</t>
  </si>
  <si>
    <t xml:space="preserve">      交通运输行政事业性收费收入</t>
  </si>
  <si>
    <t xml:space="preserve">        其中：长江口航道维护费</t>
  </si>
  <si>
    <t xml:space="preserve">      工业和信息产业行政事业性收费收入</t>
  </si>
  <si>
    <t xml:space="preserve">        其中：无线电频率占用费</t>
  </si>
  <si>
    <t xml:space="preserve">      农业行政事业性收费收入</t>
  </si>
  <si>
    <t xml:space="preserve">        其中：草原植被恢复费收入</t>
  </si>
  <si>
    <t xml:space="preserve">      认证认可监督管理</t>
  </si>
  <si>
    <t xml:space="preserve">      水利行政事业性收费收入</t>
  </si>
  <si>
    <t xml:space="preserve">        其中：水土保持补偿费</t>
  </si>
  <si>
    <t xml:space="preserve">      民政行政事业性收费收入</t>
  </si>
  <si>
    <t xml:space="preserve">      人力资源和社会保障行政事业性收费收入</t>
  </si>
  <si>
    <t xml:space="preserve">    民族事务</t>
  </si>
  <si>
    <t xml:space="preserve">      证监会行政事业性收费收入</t>
  </si>
  <si>
    <t xml:space="preserve">      银监会行政事业性收费收入</t>
  </si>
  <si>
    <t xml:space="preserve">      保监会行政事业性收费收入</t>
  </si>
  <si>
    <t xml:space="preserve">     其他各项行政事业性收费收入</t>
  </si>
  <si>
    <t xml:space="preserve">      民族工作专项</t>
  </si>
  <si>
    <t xml:space="preserve">    罚没收入</t>
  </si>
  <si>
    <t xml:space="preserve">      一般罚没收入</t>
  </si>
  <si>
    <t xml:space="preserve">      其他民族事务支出</t>
  </si>
  <si>
    <t xml:space="preserve">        公安罚没收入</t>
  </si>
  <si>
    <t xml:space="preserve">        检察院罚没收入</t>
  </si>
  <si>
    <t xml:space="preserve">        法院罚没收入</t>
  </si>
  <si>
    <t xml:space="preserve">        税务部门罚没收入</t>
  </si>
  <si>
    <t xml:space="preserve">        海关罚没收入</t>
  </si>
  <si>
    <t xml:space="preserve">        卫生罚没收入</t>
  </si>
  <si>
    <t xml:space="preserve">        检验检疫罚没收入</t>
  </si>
  <si>
    <t xml:space="preserve">        证监会罚没收入</t>
  </si>
  <si>
    <t xml:space="preserve">        保监会罚没收入</t>
  </si>
  <si>
    <t xml:space="preserve">      港澳事务</t>
  </si>
  <si>
    <t xml:space="preserve">        交通罚没收入</t>
  </si>
  <si>
    <t xml:space="preserve">      台湾事务</t>
  </si>
  <si>
    <t xml:space="preserve">        铁道罚没收入</t>
  </si>
  <si>
    <t xml:space="preserve">      华侨事务</t>
  </si>
  <si>
    <t xml:space="preserve">        审计罚没收入</t>
  </si>
  <si>
    <t xml:space="preserve">        物价罚没收入</t>
  </si>
  <si>
    <t xml:space="preserve">    档案事务</t>
  </si>
  <si>
    <t xml:space="preserve">      缉私罚没收入</t>
  </si>
  <si>
    <t xml:space="preserve">      缉毒罚没收入</t>
  </si>
  <si>
    <t xml:space="preserve">      罚没收入退库</t>
  </si>
  <si>
    <t xml:space="preserve">    国有资本经营收入</t>
  </si>
  <si>
    <t xml:space="preserve">      档案馆</t>
  </si>
  <si>
    <t xml:space="preserve">      利润收入</t>
  </si>
  <si>
    <t xml:space="preserve">      其他档案事务支出</t>
  </si>
  <si>
    <t xml:space="preserve">          中国人民银行上缴收入</t>
  </si>
  <si>
    <t xml:space="preserve">    民主党派及工商联事务</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</si>
  <si>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</si>
  <si>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</si>
  <si>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</si>
  <si>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</si>
  <si>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</si>
  <si>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</si>
  <si>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其他民主党派及工商联事务支出</t>
  </si>
  <si>
    <t xml:space="preserve">          其他产权转让收入</t>
  </si>
  <si>
    <t xml:space="preserve">    群众团体事务</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</si>
  <si>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</si>
  <si>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</si>
  <si>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</si>
  <si>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</si>
  <si>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</si>
  <si>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</si>
  <si>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</si>
  <si>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其他群众团体事务支出</t>
  </si>
  <si>
    <t xml:space="preserve">      其他国有资本经营收入</t>
  </si>
  <si>
    <t xml:space="preserve">    党委办公厅(室)及相关机构事务</t>
  </si>
  <si>
    <t xml:space="preserve">    国有资源(资产)有偿使用收入</t>
  </si>
  <si>
    <t xml:space="preserve">      海域使用金收入</t>
  </si>
  <si>
    <t xml:space="preserve">      场地和矿区使用费收入</t>
  </si>
  <si>
    <t xml:space="preserve">      特种矿产品出售收入</t>
  </si>
  <si>
    <t xml:space="preserve">      专项业务</t>
  </si>
  <si>
    <t xml:space="preserve">      专项储备物资销售收入</t>
  </si>
  <si>
    <t xml:space="preserve">      利息收入</t>
  </si>
  <si>
    <t xml:space="preserve">      其他党委办公厅(室)及相关机构事务支出</t>
  </si>
  <si>
    <t xml:space="preserve">          国库存款利息收入</t>
  </si>
  <si>
    <t xml:space="preserve">    组织事务</t>
  </si>
  <si>
    <t xml:space="preserve">          有价证券利息收入</t>
  </si>
  <si>
    <t xml:space="preserve">          其他利息收入</t>
  </si>
  <si>
    <t xml:space="preserve">      非经营性国有资产收入</t>
  </si>
  <si>
    <t xml:space="preserve">      出租车经营权有偿出让和转让收入</t>
  </si>
  <si>
    <t xml:space="preserve">      其他组织事务支出</t>
  </si>
  <si>
    <t xml:space="preserve">      无居民海岛使用金收入</t>
  </si>
  <si>
    <t xml:space="preserve">    宣传事务</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</si>
  <si>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</si>
  <si>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</si>
  <si>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</si>
  <si>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</si>
  <si>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</si>
  <si>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其他宣传事务支出</t>
  </si>
  <si>
    <t xml:space="preserve">      铁路资产变现收入</t>
  </si>
  <si>
    <t xml:space="preserve">    统战事务</t>
  </si>
  <si>
    <t xml:space="preserve">      电力改革预留资产变现收入</t>
  </si>
  <si>
    <t xml:space="preserve">      矿产资源专项收入</t>
  </si>
  <si>
    <t xml:space="preserve">          矿产资源补偿费收入</t>
  </si>
  <si>
    <t xml:space="preserve">      其他统战事务支出</t>
  </si>
  <si>
    <t xml:space="preserve">      排污权出让收入</t>
  </si>
  <si>
    <t xml:space="preserve">    对外联络事务</t>
  </si>
  <si>
    <t xml:space="preserve">      航班时刻拍卖和使用费收入</t>
  </si>
  <si>
    <t xml:space="preserve">      农村集体经营性建设用地土地增值收益调节金收入</t>
  </si>
  <si>
    <t xml:space="preserve">      其他国有资源(资产)有偿使用收入</t>
  </si>
  <si>
    <t>1030718</t>
  </si>
  <si>
    <t xml:space="preserve">      新增建设用地土地有偿使用费收入</t>
  </si>
  <si>
    <t>1030719</t>
  </si>
  <si>
    <t xml:space="preserve">      其他对外联络事务支出</t>
  </si>
  <si>
    <t>103071901</t>
  </si>
  <si>
    <t xml:space="preserve">          三峡电站水资源费收入</t>
  </si>
  <si>
    <t xml:space="preserve">    其他共产党事务支出</t>
  </si>
  <si>
    <t>103071999</t>
  </si>
  <si>
    <t xml:space="preserve">          其他水资源费收入</t>
  </si>
  <si>
    <t>1030720</t>
  </si>
  <si>
    <t xml:space="preserve">    捐赠收入</t>
  </si>
  <si>
    <t xml:space="preserve">       国外捐赠收入</t>
  </si>
  <si>
    <t xml:space="preserve">       国内捐赠收入</t>
  </si>
  <si>
    <t xml:space="preserve">      其他共产党事务支出</t>
  </si>
  <si>
    <t xml:space="preserve">    政府住房基金收入</t>
  </si>
  <si>
    <t xml:space="preserve">       上缴管理费用</t>
  </si>
  <si>
    <t xml:space="preserve">      国家赔偿费用支出</t>
  </si>
  <si>
    <t xml:space="preserve">       计提公共租赁住房资金</t>
  </si>
  <si>
    <t xml:space="preserve">       公共租赁住房租金收入</t>
  </si>
  <si>
    <t xml:space="preserve">  外交支出</t>
  </si>
  <si>
    <t xml:space="preserve">       配建商业设施租售收入</t>
  </si>
  <si>
    <t xml:space="preserve">    外交管理事务</t>
  </si>
  <si>
    <t xml:space="preserve">       其他政府住房基金收入</t>
  </si>
  <si>
    <t xml:space="preserve">    其他收入</t>
  </si>
  <si>
    <t xml:space="preserve">      主管部门集中收入</t>
  </si>
  <si>
    <t xml:space="preserve">      免税商品特许经营费收入</t>
  </si>
  <si>
    <t xml:space="preserve">      基本建设收入</t>
  </si>
  <si>
    <t xml:space="preserve">      差别电价收入</t>
  </si>
  <si>
    <t xml:space="preserve">      其他外交管理事务支出</t>
  </si>
  <si>
    <t xml:space="preserve">      债务管理收入</t>
  </si>
  <si>
    <t xml:space="preserve">    驻外机构</t>
  </si>
  <si>
    <t xml:space="preserve">      其他收入</t>
  </si>
  <si>
    <t xml:space="preserve">      驻外使领馆(团、处)</t>
  </si>
  <si>
    <t xml:space="preserve">      其他驻外机构支出</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</si>
  <si>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</si>
  <si>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</si>
  <si>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</si>
  <si>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</si>
  <si>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</si>
  <si>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</si>
  <si>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</si>
  <si>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</si>
  <si>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</si>
  <si>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</si>
  <si>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</si>
  <si>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边界勘界联检</t>
  </si>
  <si>
    <t xml:space="preserve">      边界勘界</t>
  </si>
  <si>
    <t xml:space="preserve">      边界联检</t>
  </si>
  <si>
    <t xml:space="preserve">      边界界桩维护</t>
  </si>
  <si>
    <t xml:space="preserve">      其他支出</t>
  </si>
  <si>
    <t xml:space="preserve">  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</si>
  <si>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</si>
  <si>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</si>
  <si>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</si>
  <si>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</si>
  <si>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</si>
  <si>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</si>
  <si>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</si>
  <si>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</si>
  <si>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</si>
  <si>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公共安全支出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</si>
  <si>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</si>
  <si>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</si>
  <si>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</si>
  <si>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</si>
  <si>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</si>
  <si>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</si>
  <si>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</si>
  <si>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</si>
  <si>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</si>
  <si>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</si>
  <si>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</si>
  <si>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</si>
  <si>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</si>
  <si>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</si>
  <si>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</si>
  <si>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</si>
  <si>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</si>
  <si>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</si>
  <si>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</si>
  <si>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</si>
  <si>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</si>
  <si>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</si>
  <si>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</si>
  <si>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</si>
  <si>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</si>
  <si>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</si>
  <si>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</si>
  <si>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</si>
  <si>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</si>
  <si>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</si>
  <si>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</si>
  <si>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</si>
  <si>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</si>
  <si>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</si>
  <si>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</si>
  <si>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</si>
  <si>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</si>
  <si>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</si>
  <si>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</si>
  <si>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</si>
  <si>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</si>
  <si>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</si>
  <si>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</si>
  <si>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</si>
  <si>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</si>
  <si>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</si>
  <si>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</si>
  <si>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</si>
  <si>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</si>
  <si>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</si>
  <si>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</si>
  <si>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</si>
  <si>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</si>
  <si>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</si>
  <si>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</si>
  <si>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</si>
  <si>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</si>
  <si>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</si>
  <si>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</si>
  <si>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</si>
  <si>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</si>
  <si>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</si>
  <si>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</si>
  <si>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</si>
  <si>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</si>
  <si>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</si>
  <si>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</si>
  <si>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</si>
  <si>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</si>
  <si>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</si>
  <si>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</si>
  <si>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</si>
  <si>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</si>
  <si>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</si>
  <si>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</si>
  <si>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</si>
  <si>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</si>
  <si>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</si>
  <si>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</si>
  <si>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</si>
  <si>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</si>
  <si>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</si>
  <si>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</si>
  <si>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</si>
  <si>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</si>
  <si>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</si>
  <si>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</si>
  <si>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</si>
  <si>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</si>
  <si>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</si>
  <si>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</si>
  <si>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</si>
  <si>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</si>
  <si>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</si>
  <si>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</si>
  <si>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</si>
  <si>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</si>
  <si>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</si>
  <si>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</si>
  <si>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</si>
  <si>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</si>
  <si>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</si>
  <si>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</si>
  <si>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</si>
  <si>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</si>
  <si>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</si>
  <si>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</si>
  <si>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</si>
  <si>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</si>
  <si>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</si>
  <si>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</si>
  <si>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</si>
  <si>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</si>
  <si>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</si>
  <si>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</si>
  <si>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</si>
  <si>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</si>
  <si>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</si>
  <si>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</si>
  <si>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</si>
  <si>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</si>
  <si>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</si>
  <si>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</si>
  <si>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</si>
  <si>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</si>
  <si>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</si>
  <si>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</si>
  <si>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</si>
  <si>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</si>
  <si>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</si>
  <si>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</si>
  <si>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</si>
  <si>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</si>
  <si>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</si>
  <si>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</si>
  <si>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</si>
  <si>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</si>
  <si>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</si>
  <si>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</si>
  <si>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</si>
  <si>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</si>
  <si>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</si>
  <si>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</si>
  <si>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</si>
  <si>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</si>
  <si>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</si>
  <si>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</si>
  <si>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</si>
  <si>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</si>
  <si>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</si>
  <si>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</si>
  <si>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</si>
  <si>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</si>
  <si>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</si>
  <si>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</si>
  <si>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</si>
  <si>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</si>
  <si>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</si>
  <si>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</si>
  <si>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</si>
  <si>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</si>
  <si>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</si>
  <si>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宣传文化发展专项支出</t>
  </si>
  <si>
    <t xml:space="preserve">      文化产业发展专项支出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</si>
  <si>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</si>
  <si>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</si>
  <si>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</si>
  <si>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</si>
  <si>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</si>
  <si>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</si>
  <si>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</si>
  <si>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</si>
  <si>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</si>
  <si>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其他人力资源和社会保障管理事务支出</t>
  </si>
  <si>
    <t xml:space="preserve">    民政管理事务</t>
  </si>
  <si>
    <t xml:space="preserve">      拥军优属</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</si>
  <si>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</si>
  <si>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</si>
  <si>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</si>
  <si>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</si>
  <si>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</si>
  <si>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</si>
  <si>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</si>
  <si>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</si>
  <si>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</si>
  <si>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</si>
  <si>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</si>
  <si>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</si>
  <si>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</si>
  <si>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</si>
  <si>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</si>
  <si>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</si>
  <si>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</si>
  <si>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</si>
  <si>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</si>
  <si>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</si>
  <si>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</si>
  <si>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</si>
  <si>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</si>
  <si>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</si>
  <si>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</si>
  <si>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</si>
  <si>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</si>
  <si>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</si>
  <si>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</si>
  <si>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</si>
  <si>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</si>
  <si>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</si>
  <si>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</si>
  <si>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</si>
  <si>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</si>
  <si>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</si>
  <si>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</si>
  <si>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</si>
  <si>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</si>
  <si>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</si>
  <si>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</si>
  <si>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</si>
  <si>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</si>
  <si>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</si>
  <si>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</si>
  <si>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</si>
  <si>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</si>
  <si>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</si>
  <si>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</si>
  <si>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</si>
  <si>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</si>
  <si>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</si>
  <si>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</si>
  <si>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</si>
  <si>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</si>
  <si>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</si>
  <si>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</si>
  <si>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</si>
  <si>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</si>
  <si>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</si>
  <si>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</si>
  <si>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</si>
  <si>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</si>
  <si>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</si>
  <si>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</si>
  <si>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</si>
  <si>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</si>
  <si>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</si>
  <si>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</si>
  <si>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</si>
  <si>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</si>
  <si>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</si>
  <si>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</si>
  <si>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</si>
  <si>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</si>
  <si>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</si>
  <si>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</si>
  <si>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</si>
  <si>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</si>
  <si>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</si>
  <si>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</si>
  <si>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</si>
  <si>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</si>
  <si>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</si>
  <si>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</si>
  <si>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</si>
  <si>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</si>
  <si>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</si>
  <si>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</si>
  <si>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</si>
  <si>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</si>
  <si>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</si>
  <si>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</si>
  <si>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</si>
  <si>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</si>
  <si>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</si>
  <si>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</si>
  <si>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</si>
  <si>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</si>
  <si>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</si>
  <si>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</si>
  <si>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</si>
  <si>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</si>
  <si>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</si>
  <si>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</si>
  <si>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</si>
  <si>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</si>
  <si>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</si>
  <si>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</si>
  <si>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</si>
  <si>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</si>
  <si>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</si>
  <si>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</si>
  <si>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</si>
  <si>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</si>
  <si>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</si>
  <si>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</si>
  <si>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</si>
  <si>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</si>
  <si>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</si>
  <si>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</si>
  <si>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药品事务</t>
  </si>
  <si>
    <t xml:space="preserve">      化妆品事务</t>
  </si>
  <si>
    <t xml:space="preserve">      医疗器械事务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</si>
  <si>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</si>
  <si>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</si>
  <si>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</si>
  <si>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</si>
  <si>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</si>
  <si>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</si>
  <si>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</si>
  <si>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</si>
  <si>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</si>
  <si>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</si>
  <si>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</si>
  <si>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</si>
  <si>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</si>
  <si>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其他优抚对象医疗支出</t>
  </si>
  <si>
    <t xml:space="preserve">  节能环保支出</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</si>
  <si>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</si>
  <si>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</si>
  <si>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</si>
  <si>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</si>
  <si>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</si>
  <si>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</si>
  <si>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</si>
  <si>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</si>
  <si>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</si>
  <si>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</si>
  <si>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</si>
  <si>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</si>
  <si>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</si>
  <si>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</si>
  <si>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</si>
  <si>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</si>
  <si>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</si>
  <si>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</si>
  <si>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</si>
  <si>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</si>
  <si>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</si>
  <si>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</si>
  <si>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</si>
  <si>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</si>
  <si>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</si>
  <si>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</si>
  <si>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</si>
  <si>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</si>
  <si>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</si>
  <si>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</si>
  <si>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</si>
  <si>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</si>
  <si>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</si>
  <si>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</si>
  <si>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</si>
  <si>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</si>
  <si>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</si>
  <si>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</si>
  <si>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</si>
  <si>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污染减排</t>
  </si>
  <si>
    <t xml:space="preserve">       减排专项支出</t>
  </si>
  <si>
    <t xml:space="preserve">       清洁生产专项支出</t>
  </si>
  <si>
    <t xml:space="preserve">       其他污染减排支出</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</si>
  <si>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</si>
  <si>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</si>
  <si>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</si>
  <si>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</si>
  <si>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</si>
  <si>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</si>
  <si>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</si>
  <si>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</si>
  <si>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</si>
  <si>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</si>
  <si>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</si>
  <si>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</si>
  <si>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</si>
  <si>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</si>
  <si>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</si>
  <si>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</si>
  <si>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</si>
  <si>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</si>
  <si>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</si>
  <si>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城乡社区公共设施</t>
  </si>
  <si>
    <t xml:space="preserve">      小城镇基础设施建设</t>
  </si>
  <si>
    <t xml:space="preserve">      其他城乡社区公共设施支出</t>
  </si>
  <si>
    <t xml:space="preserve">  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</si>
  <si>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</si>
  <si>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</si>
  <si>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</si>
  <si>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</si>
  <si>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</si>
  <si>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</si>
  <si>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</si>
  <si>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</si>
  <si>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</si>
  <si>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</si>
  <si>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</si>
  <si>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</si>
  <si>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</si>
  <si>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</si>
  <si>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</si>
  <si>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2018年上半年累计支出数</t>
  </si>
  <si>
    <t xml:space="preserve"> 制表单位：汕尾市财政局</t>
  </si>
  <si>
    <t xml:space="preserve"> </t>
  </si>
  <si>
    <t>单位：万元</t>
  </si>
  <si>
    <t>本月完成数</t>
  </si>
  <si>
    <t>1、专项收入</t>
  </si>
  <si>
    <t xml:space="preserve">    其中：教育费附加收入</t>
  </si>
  <si>
    <t>2、行政性收费收入</t>
  </si>
  <si>
    <t xml:space="preserve">3、罚没收入   </t>
  </si>
  <si>
    <t>4、国有资本经营收入</t>
  </si>
  <si>
    <t xml:space="preserve">6、其他收入  </t>
  </si>
  <si>
    <t>7、捐赠收入</t>
  </si>
  <si>
    <t>8、政府住房基金收入</t>
  </si>
  <si>
    <t>一般公共预算收入小计</t>
  </si>
  <si>
    <t>一、一般公共服务支出</t>
  </si>
  <si>
    <t>三、国防支出</t>
  </si>
  <si>
    <t>四、公共安全支出</t>
  </si>
  <si>
    <t>五、教育支出</t>
  </si>
  <si>
    <t>六、科学技术支出</t>
  </si>
  <si>
    <t>八、社会保障和就业支出</t>
  </si>
  <si>
    <t>十、节能环保支出</t>
  </si>
  <si>
    <t xml:space="preserve">      海洋石油资源税</t>
  </si>
  <si>
    <t xml:space="preserve">      水资源税收入</t>
  </si>
  <si>
    <t xml:space="preserve">      其他资源税</t>
  </si>
  <si>
    <t xml:space="preserve">      资源税税款滞纳金、罚款收入</t>
  </si>
  <si>
    <t xml:space="preserve">    环境保护税</t>
  </si>
  <si>
    <t xml:space="preserve">  　　    教育费附加收入</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</si>
  <si>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</si>
  <si>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</si>
  <si>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</si>
  <si>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</si>
  <si>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</si>
  <si>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油价调控风险准备金收入</t>
  </si>
  <si>
    <t xml:space="preserve">      烟草企业上缴专项收入</t>
  </si>
  <si>
    <t xml:space="preserve">      南水北调工程基金收入</t>
  </si>
  <si>
    <t xml:space="preserve">      援外优惠贷款贴息</t>
  </si>
  <si>
    <t xml:space="preserve">      对外援助</t>
  </si>
  <si>
    <t xml:space="preserve">      边海防</t>
  </si>
  <si>
    <t xml:space="preserve">    科技重大项目</t>
  </si>
  <si>
    <t xml:space="preserve">      劳动人事争议调解仲裁</t>
  </si>
  <si>
    <t xml:space="preserve">      退役士兵安置</t>
  </si>
  <si>
    <t xml:space="preserve">      财政对职工基本医疗保险基金的补助</t>
  </si>
  <si>
    <t xml:space="preserve">      疾病应急救助</t>
  </si>
  <si>
    <t xml:space="preserve">      停伐补助</t>
  </si>
  <si>
    <t xml:space="preserve">      产业化发展</t>
  </si>
  <si>
    <t xml:space="preserve">      创新示范</t>
  </si>
  <si>
    <t xml:space="preserve">      对村级一事一议的补助</t>
  </si>
  <si>
    <t xml:space="preserve">      创业担保贷款贴息</t>
  </si>
  <si>
    <t xml:space="preserve">      交通运输信息化建设</t>
  </si>
  <si>
    <t xml:space="preserve">      地质矿产资源与环境调查</t>
  </si>
  <si>
    <t>制表单位：汕尾市财政局</t>
  </si>
  <si>
    <r>
      <t>附件1表</t>
    </r>
    <r>
      <rPr>
        <sz val="12"/>
        <rFont val="宋体"/>
        <family val="0"/>
      </rPr>
      <t>1</t>
    </r>
  </si>
  <si>
    <r>
      <t>附件1表</t>
    </r>
    <r>
      <rPr>
        <sz val="12"/>
        <rFont val="宋体"/>
        <family val="0"/>
      </rPr>
      <t>2</t>
    </r>
  </si>
  <si>
    <r>
      <t>附件1表</t>
    </r>
    <r>
      <rPr>
        <sz val="12"/>
        <rFont val="宋体"/>
        <family val="0"/>
      </rPr>
      <t>3</t>
    </r>
  </si>
  <si>
    <t>附件1表4</t>
  </si>
  <si>
    <t>附件1表6</t>
  </si>
  <si>
    <r>
      <t xml:space="preserve"> </t>
    </r>
    <r>
      <rPr>
        <sz val="12"/>
        <rFont val="宋体"/>
        <family val="0"/>
      </rPr>
      <t>说明：本表年初预算数为市代编预算数</t>
    </r>
    <r>
      <rPr>
        <sz val="12"/>
        <rFont val="宋体"/>
        <family val="0"/>
      </rPr>
      <t>。</t>
    </r>
  </si>
  <si>
    <r>
      <t>说明：</t>
    </r>
    <r>
      <rPr>
        <sz val="12"/>
        <rFont val="宋体"/>
        <family val="0"/>
      </rPr>
      <t>本表年初预算数</t>
    </r>
    <r>
      <rPr>
        <sz val="12"/>
        <rFont val="宋体"/>
        <family val="0"/>
      </rPr>
      <t>为各县</t>
    </r>
    <r>
      <rPr>
        <sz val="12"/>
        <rFont val="Times New Roman"/>
        <family val="1"/>
      </rPr>
      <t>(</t>
    </r>
    <r>
      <rPr>
        <sz val="12"/>
        <rFont val="宋体"/>
        <family val="0"/>
      </rPr>
      <t>市、区</t>
    </r>
    <r>
      <rPr>
        <sz val="12"/>
        <rFont val="Times New Roman"/>
        <family val="1"/>
      </rPr>
      <t>)</t>
    </r>
    <r>
      <rPr>
        <sz val="12"/>
        <rFont val="宋体"/>
        <family val="0"/>
      </rPr>
      <t>人大通过的预算数。</t>
    </r>
  </si>
  <si>
    <t>2019年上半年累计支出数</t>
  </si>
  <si>
    <t>项目</t>
  </si>
  <si>
    <t>年初预算数</t>
  </si>
  <si>
    <t>占年初预算%</t>
  </si>
  <si>
    <t>预算变动较大的主要原因</t>
  </si>
  <si>
    <t>七、文化旅游体育与传媒支出</t>
  </si>
  <si>
    <t>九、卫生健康支出</t>
  </si>
  <si>
    <t>十四.资源勘探信息等支出</t>
  </si>
  <si>
    <t>十五.商业服务业等支出</t>
  </si>
  <si>
    <t>十六.援助其他地区支出</t>
  </si>
  <si>
    <t>十七. 自然资源海洋气象等支出</t>
  </si>
  <si>
    <t>十八.住房保障支出</t>
  </si>
  <si>
    <t>十九.粮油物资储备支出</t>
  </si>
  <si>
    <t>二十.灾害防治及应急管理支出</t>
  </si>
  <si>
    <t>二十一.预备费</t>
  </si>
  <si>
    <t>二十.其他支出</t>
  </si>
  <si>
    <t>二十一债务付息支出</t>
  </si>
  <si>
    <t>二十二债务发行费用支出</t>
  </si>
  <si>
    <t>公共财政预算支出小计</t>
  </si>
  <si>
    <t>二十八.上解支出</t>
  </si>
  <si>
    <t>二十九.补助支出</t>
  </si>
  <si>
    <t>三十.收支结余</t>
  </si>
  <si>
    <t>财政支出总计</t>
  </si>
  <si>
    <t>汕尾市市级2019年1-6月份公共财政预算支出完成情况表</t>
  </si>
  <si>
    <r>
      <t>附件1</t>
    </r>
    <r>
      <rPr>
        <sz val="12"/>
        <rFont val="宋体"/>
        <family val="0"/>
      </rPr>
      <t xml:space="preserve"> 表5</t>
    </r>
  </si>
  <si>
    <t xml:space="preserve">1、国内增值税（含营业税）                   </t>
  </si>
  <si>
    <t xml:space="preserve">2、企业所得税                 </t>
  </si>
  <si>
    <t>3、个人所得税</t>
  </si>
  <si>
    <t>5、城市维护建设税</t>
  </si>
  <si>
    <t>6、房产税</t>
  </si>
  <si>
    <t>7、印花税</t>
  </si>
  <si>
    <t>9、土地增值税</t>
  </si>
  <si>
    <t>11. 车辆购置税</t>
  </si>
  <si>
    <t>15.其他税收收入</t>
  </si>
  <si>
    <t xml:space="preserve">      其中：改征增值税</t>
  </si>
  <si>
    <t>4、资源税</t>
  </si>
  <si>
    <t>8、城镇土地使用税</t>
  </si>
  <si>
    <t>10、车船税</t>
  </si>
  <si>
    <t xml:space="preserve">12、耕地占用税                   </t>
  </si>
  <si>
    <t xml:space="preserve">13、契  税                     </t>
  </si>
  <si>
    <t>14、环境保护税</t>
  </si>
  <si>
    <r>
      <t>5</t>
    </r>
    <r>
      <rPr>
        <sz val="12"/>
        <rFont val="宋体"/>
        <family val="0"/>
      </rPr>
      <t>、国有资源</t>
    </r>
    <r>
      <rPr>
        <sz val="12"/>
        <rFont val="Times New Roman"/>
        <family val="1"/>
      </rPr>
      <t>(</t>
    </r>
    <r>
      <rPr>
        <sz val="12"/>
        <rFont val="宋体"/>
        <family val="0"/>
      </rPr>
      <t>资产</t>
    </r>
    <r>
      <rPr>
        <sz val="12"/>
        <rFont val="Times New Roman"/>
        <family val="1"/>
      </rPr>
      <t>)</t>
    </r>
    <r>
      <rPr>
        <sz val="12"/>
        <rFont val="宋体"/>
        <family val="0"/>
      </rPr>
      <t>有偿使用收入</t>
    </r>
  </si>
  <si>
    <t>一、一般公共服务支出</t>
  </si>
  <si>
    <t>三、国防支出</t>
  </si>
  <si>
    <t>四、公共安全支出</t>
  </si>
  <si>
    <t>五、教育支出</t>
  </si>
  <si>
    <t>六、科学技术支出</t>
  </si>
  <si>
    <t>七、文化旅游体育与传媒支出</t>
  </si>
  <si>
    <t>八、社会保障和就业支出</t>
  </si>
  <si>
    <t>九、卫生健康支出</t>
  </si>
  <si>
    <t>十、节能环保支出</t>
  </si>
  <si>
    <t xml:space="preserve">十一.城乡社区支出         </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</si>
  <si>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</si>
  <si>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</si>
  <si>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</si>
  <si>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</si>
  <si>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</si>
  <si>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</si>
  <si>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</si>
  <si>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</si>
  <si>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二十、灾害防治及应急管理支出</t>
  </si>
  <si>
    <t>二十一、其他支出</t>
  </si>
  <si>
    <t>二十二、债务付息支出</t>
  </si>
  <si>
    <t>二十三、债务发行费用支出</t>
  </si>
  <si>
    <t>二十四、援助其他地区支出</t>
  </si>
  <si>
    <t>一般公共预算支出小计</t>
  </si>
  <si>
    <r>
      <t>比上年同期</t>
    </r>
    <r>
      <rPr>
        <sz val="12"/>
        <rFont val="Times New Roman"/>
        <family val="1"/>
      </rPr>
      <t>±</t>
    </r>
    <r>
      <rPr>
        <sz val="12"/>
        <rFont val="宋体"/>
        <family val="0"/>
      </rPr>
      <t>额</t>
    </r>
  </si>
  <si>
    <r>
      <t>比上年同期</t>
    </r>
    <r>
      <rPr>
        <sz val="12"/>
        <rFont val="Times New Roman"/>
        <family val="1"/>
      </rPr>
      <t>±</t>
    </r>
    <r>
      <rPr>
        <sz val="12"/>
        <rFont val="宋体"/>
        <family val="0"/>
      </rPr>
      <t>%</t>
    </r>
  </si>
  <si>
    <r>
      <t>比上年同月</t>
    </r>
    <r>
      <rPr>
        <sz val="12"/>
        <rFont val="Times New Roman"/>
        <family val="1"/>
      </rPr>
      <t>±</t>
    </r>
    <r>
      <rPr>
        <sz val="12"/>
        <rFont val="宋体"/>
        <family val="0"/>
      </rPr>
      <t>额</t>
    </r>
  </si>
  <si>
    <r>
      <t>比上年同月</t>
    </r>
    <r>
      <rPr>
        <sz val="12"/>
        <rFont val="Times New Roman"/>
        <family val="1"/>
      </rPr>
      <t>±</t>
    </r>
    <r>
      <rPr>
        <sz val="12"/>
        <rFont val="宋体"/>
        <family val="0"/>
      </rPr>
      <t>%</t>
    </r>
  </si>
  <si>
    <t>一、一般公共预算收入(全市)</t>
  </si>
  <si>
    <t xml:space="preserve">            市直</t>
  </si>
  <si>
    <r>
      <t xml:space="preserve">                        </t>
    </r>
    <r>
      <rPr>
        <sz val="12"/>
        <rFont val="宋体"/>
        <family val="0"/>
      </rPr>
      <t>红海湾</t>
    </r>
  </si>
  <si>
    <r>
      <t xml:space="preserve">                        </t>
    </r>
    <r>
      <rPr>
        <sz val="12"/>
        <rFont val="宋体"/>
        <family val="0"/>
      </rPr>
      <t>华侨区</t>
    </r>
  </si>
  <si>
    <r>
      <t xml:space="preserve">                        </t>
    </r>
    <r>
      <rPr>
        <sz val="12"/>
        <rFont val="宋体"/>
        <family val="0"/>
      </rPr>
      <t>海丰县</t>
    </r>
  </si>
  <si>
    <r>
      <t xml:space="preserve">                         </t>
    </r>
    <r>
      <rPr>
        <sz val="12"/>
        <rFont val="宋体"/>
        <family val="0"/>
      </rPr>
      <t>陆河县</t>
    </r>
  </si>
  <si>
    <r>
      <t xml:space="preserve">                         </t>
    </r>
    <r>
      <rPr>
        <sz val="12"/>
        <rFont val="宋体"/>
        <family val="0"/>
      </rPr>
      <t>陆丰市</t>
    </r>
  </si>
  <si>
    <t>其中:(1).各项税收收入合计</t>
  </si>
  <si>
    <t xml:space="preserve">     (2).非税收入合计</t>
  </si>
  <si>
    <t>二、一般公共预算支出(全市)</t>
  </si>
  <si>
    <r>
      <t>汕尾市</t>
    </r>
    <r>
      <rPr>
        <b/>
        <sz val="20"/>
        <rFont val="Times New Roman"/>
        <family val="1"/>
      </rPr>
      <t>2019</t>
    </r>
    <r>
      <rPr>
        <b/>
        <sz val="20"/>
        <rFont val="宋体"/>
        <family val="0"/>
      </rPr>
      <t>年</t>
    </r>
    <r>
      <rPr>
        <b/>
        <sz val="20"/>
        <rFont val="Times New Roman"/>
        <family val="1"/>
      </rPr>
      <t>1-6</t>
    </r>
    <r>
      <rPr>
        <b/>
        <sz val="20"/>
        <rFont val="宋体"/>
        <family val="0"/>
      </rPr>
      <t>月份一般公共预算收支完成情况表</t>
    </r>
  </si>
  <si>
    <r>
      <t>汕尾市</t>
    </r>
    <r>
      <rPr>
        <b/>
        <sz val="20"/>
        <rFont val="Times New Roman"/>
        <family val="1"/>
      </rPr>
      <t>2019</t>
    </r>
    <r>
      <rPr>
        <b/>
        <sz val="20"/>
        <rFont val="宋体"/>
        <family val="0"/>
      </rPr>
      <t>年</t>
    </r>
    <r>
      <rPr>
        <b/>
        <sz val="20"/>
        <rFont val="Times New Roman"/>
        <family val="1"/>
      </rPr>
      <t>1-6</t>
    </r>
    <r>
      <rPr>
        <b/>
        <sz val="20"/>
        <rFont val="宋体"/>
        <family val="0"/>
      </rPr>
      <t>月份一般公共预算支出完成情况表</t>
    </r>
  </si>
  <si>
    <r>
      <t>汕尾市</t>
    </r>
    <r>
      <rPr>
        <b/>
        <sz val="20"/>
        <rFont val="Times New Roman"/>
        <family val="1"/>
      </rPr>
      <t>2019</t>
    </r>
    <r>
      <rPr>
        <b/>
        <sz val="20"/>
        <rFont val="宋体"/>
        <family val="0"/>
      </rPr>
      <t>年</t>
    </r>
    <r>
      <rPr>
        <b/>
        <sz val="20"/>
        <rFont val="Times New Roman"/>
        <family val="1"/>
      </rPr>
      <t>1-6</t>
    </r>
    <r>
      <rPr>
        <b/>
        <sz val="20"/>
        <rFont val="宋体"/>
        <family val="0"/>
      </rPr>
      <t>月份一般公共预算收入完成情况表</t>
    </r>
  </si>
  <si>
    <r>
      <t>汕尾市2019年1-</t>
    </r>
    <r>
      <rPr>
        <sz val="26"/>
        <rFont val="宋体"/>
        <family val="0"/>
      </rPr>
      <t>6</t>
    </r>
    <r>
      <rPr>
        <sz val="26"/>
        <rFont val="宋体"/>
        <family val="0"/>
      </rPr>
      <t>月份一般公共预算收支完成情况表</t>
    </r>
  </si>
  <si>
    <t>一、税收收入</t>
  </si>
  <si>
    <t xml:space="preserve">1.增值税(含改增增值税)                   </t>
  </si>
  <si>
    <t>其中：改增增值税</t>
  </si>
  <si>
    <t xml:space="preserve">2.企业所得税                 </t>
  </si>
  <si>
    <t>其中：港澳台和外商投资企业所得税</t>
  </si>
  <si>
    <t>3.个人所得税</t>
  </si>
  <si>
    <t>4.资源税</t>
  </si>
  <si>
    <t>5.城市维护建设税</t>
  </si>
  <si>
    <t>6.房产税</t>
  </si>
  <si>
    <t>7.印花税</t>
  </si>
  <si>
    <t>8.城镇土地使用税</t>
  </si>
  <si>
    <t>9.土地增值税</t>
  </si>
  <si>
    <t>10.车船税</t>
  </si>
  <si>
    <t>11.耕地占用税</t>
  </si>
  <si>
    <t>12.契税</t>
  </si>
  <si>
    <t>13.环境保护税</t>
  </si>
  <si>
    <t>14.其他税收收入</t>
  </si>
  <si>
    <t>二、非税收入</t>
  </si>
  <si>
    <t>1.专项收入</t>
  </si>
  <si>
    <t xml:space="preserve">       其中： 教育费附加收入</t>
  </si>
  <si>
    <t xml:space="preserve">              地方教附加收入</t>
  </si>
  <si>
    <t xml:space="preserve">              文化事业建设费收入</t>
  </si>
  <si>
    <t xml:space="preserve">              残疾人就业保障金收入</t>
  </si>
  <si>
    <t>2.行政事业性收费收入</t>
  </si>
  <si>
    <t xml:space="preserve">3.罚没收入   </t>
  </si>
  <si>
    <t>4.国有资本经营收入</t>
  </si>
  <si>
    <t>5.国有资源(资产)有偿使用收入</t>
  </si>
  <si>
    <t xml:space="preserve">       其中：水资源费收入</t>
  </si>
  <si>
    <t>6、捐赠收入</t>
  </si>
  <si>
    <t>7、政府住房基金收入</t>
  </si>
  <si>
    <t>8.其他收入</t>
  </si>
  <si>
    <t>公共财政预算收入小计</t>
  </si>
  <si>
    <r>
      <t>汕尾市市级201</t>
    </r>
    <r>
      <rPr>
        <b/>
        <sz val="20"/>
        <rFont val="宋体"/>
        <family val="0"/>
      </rPr>
      <t>9</t>
    </r>
    <r>
      <rPr>
        <b/>
        <sz val="20"/>
        <rFont val="宋体"/>
        <family val="0"/>
      </rPr>
      <t>年1-6月份一般公共预算收入完成情况表</t>
    </r>
  </si>
  <si>
    <r>
      <t>汕尾市201</t>
    </r>
    <r>
      <rPr>
        <b/>
        <sz val="18"/>
        <rFont val="宋体"/>
        <family val="0"/>
      </rPr>
      <t>9</t>
    </r>
    <r>
      <rPr>
        <b/>
        <sz val="18"/>
        <rFont val="宋体"/>
        <family val="0"/>
      </rPr>
      <t>年1-6月一般公共预算收支明细表</t>
    </r>
  </si>
  <si>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</si>
  <si>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</si>
  <si>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</si>
  <si>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</si>
  <si>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</si>
  <si>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</si>
  <si>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</si>
  <si>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</si>
  <si>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</si>
  <si>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</si>
  <si>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其他增值税退税</t>
  </si>
  <si>
    <t xml:space="preserve">      个人所得税</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</si>
  <si>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</si>
  <si>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</si>
  <si>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</si>
  <si>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</si>
  <si>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</si>
  <si>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</si>
  <si>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市场监管行政事业性收费收入</t>
  </si>
  <si>
    <t xml:space="preserve">      自然资源行政事业性收费收入</t>
  </si>
  <si>
    <t xml:space="preserve">      生态环境行政事业性收费收入</t>
  </si>
  <si>
    <t xml:space="preserve">      卫生健康行政事业性收费收入</t>
  </si>
  <si>
    <t xml:space="preserve">        新闻出版罚没收入</t>
  </si>
  <si>
    <t xml:space="preserve">        药品监督罚没收入</t>
  </si>
  <si>
    <t xml:space="preserve">        渔政罚没收入</t>
  </si>
  <si>
    <t xml:space="preserve">        银行监督罚没收入</t>
  </si>
  <si>
    <t xml:space="preserve">        民航罚没收入</t>
  </si>
  <si>
    <t xml:space="preserve">        电力监管罚没收入</t>
  </si>
  <si>
    <t xml:space="preserve">        交强险罚没收入</t>
  </si>
  <si>
    <t xml:space="preserve">        市场监管罚没收入</t>
  </si>
  <si>
    <t xml:space="preserve">        其他一般罚没收入</t>
  </si>
  <si>
    <t xml:space="preserve">          财政专户存款利息收入</t>
  </si>
  <si>
    <t xml:space="preserve">          探矿权、采矿权使用费收入</t>
  </si>
  <si>
    <t xml:space="preserve">          矿业权出让收益</t>
  </si>
  <si>
    <t xml:space="preserve">          矿业权占用费收入</t>
  </si>
  <si>
    <t xml:space="preserve">      口岸管理</t>
  </si>
  <si>
    <t xml:space="preserve">      海关关务</t>
  </si>
  <si>
    <t xml:space="preserve">      关税征管</t>
  </si>
  <si>
    <t xml:space="preserve">      海关监管</t>
  </si>
  <si>
    <t xml:space="preserve">      检验检疫</t>
  </si>
  <si>
    <t xml:space="preserve">      商标管理</t>
  </si>
  <si>
    <t xml:space="preserve">      原产地地理标志管理</t>
  </si>
  <si>
    <t xml:space="preserve">    港澳台事务</t>
  </si>
  <si>
    <t xml:space="preserve">      其他港澳台事务支出</t>
  </si>
  <si>
    <t xml:space="preserve">      工会事务</t>
  </si>
  <si>
    <t xml:space="preserve">      公务员事务</t>
  </si>
  <si>
    <t xml:space="preserve">      宗教事务</t>
  </si>
  <si>
    <t xml:space="preserve">    网信事务</t>
  </si>
  <si>
    <t xml:space="preserve">      其他网信事务支出</t>
  </si>
  <si>
    <t xml:space="preserve">    市场监督管理事务</t>
  </si>
  <si>
    <t xml:space="preserve">      市场监督管理专项</t>
  </si>
  <si>
    <t xml:space="preserve">      市场监管执法</t>
  </si>
  <si>
    <t xml:space="preserve">      价格监督检查</t>
  </si>
  <si>
    <t xml:space="preserve">      市场监督管理技术支持</t>
  </si>
  <si>
    <t xml:space="preserve">      标准化管理</t>
  </si>
  <si>
    <t xml:space="preserve">      其他市场监督管理事务</t>
  </si>
  <si>
    <t xml:space="preserve">    其他一般公共服务支出</t>
  </si>
  <si>
    <t xml:space="preserve">      其他一般公共服务支出</t>
  </si>
  <si>
    <t xml:space="preserve">    对外宣传</t>
  </si>
  <si>
    <t xml:space="preserve">      对外宣传</t>
  </si>
  <si>
    <t xml:space="preserve">    国际发展合作</t>
  </si>
  <si>
    <t xml:space="preserve">      其他国际发展合作支出</t>
  </si>
  <si>
    <t xml:space="preserve">    其他外交支出</t>
  </si>
  <si>
    <t xml:space="preserve">      其他外交支出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</si>
  <si>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</si>
  <si>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</si>
  <si>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</si>
  <si>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</si>
  <si>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</si>
  <si>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</si>
  <si>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其他国防支出</t>
  </si>
  <si>
    <t xml:space="preserve">      其他国防支出</t>
  </si>
  <si>
    <t xml:space="preserve">    武装警察部队</t>
  </si>
  <si>
    <t xml:space="preserve">      武装警察部队</t>
  </si>
  <si>
    <t xml:space="preserve">      其他武装警察部队支出</t>
  </si>
  <si>
    <t xml:space="preserve">      执法办案</t>
  </si>
  <si>
    <t xml:space="preserve">      特别业务</t>
  </si>
  <si>
    <t xml:space="preserve">      检察监督</t>
  </si>
  <si>
    <t xml:space="preserve">      国家统一法律职业资格考试</t>
  </si>
  <si>
    <t xml:space="preserve">      缉私业务</t>
  </si>
  <si>
    <t xml:space="preserve">    其他公共安全支出</t>
  </si>
  <si>
    <t xml:space="preserve">      其他公共安全支出</t>
  </si>
  <si>
    <t xml:space="preserve">    其他教育支出</t>
  </si>
  <si>
    <t xml:space="preserve">      其他教育支出</t>
  </si>
  <si>
    <t xml:space="preserve">  文化旅游体育与传媒支出</t>
  </si>
  <si>
    <t xml:space="preserve">    文化和旅游</t>
  </si>
  <si>
    <t xml:space="preserve">      文化和旅游交流与合作</t>
  </si>
  <si>
    <t xml:space="preserve">      文化和旅游市场管理</t>
  </si>
  <si>
    <t xml:space="preserve">      其他文化和旅游支出</t>
  </si>
  <si>
    <t xml:space="preserve">    新闻出版电影</t>
  </si>
  <si>
    <t xml:space="preserve">      其他新闻出版电影支出</t>
  </si>
  <si>
    <t xml:space="preserve">    广播电视</t>
  </si>
  <si>
    <t xml:space="preserve">      其他广播电视支出</t>
  </si>
  <si>
    <t xml:space="preserve">    其他文化体育与传媒支出</t>
  </si>
  <si>
    <t xml:space="preserve">      其他文化体育与传媒支出</t>
  </si>
  <si>
    <t xml:space="preserve">      交强险增值税补助基金支出</t>
  </si>
  <si>
    <t xml:space="preserve">    退役军人管理事务</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</si>
  <si>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</si>
  <si>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</si>
  <si>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</si>
  <si>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</si>
  <si>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</si>
  <si>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</si>
  <si>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</si>
  <si>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</si>
  <si>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</si>
  <si>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</si>
  <si>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</si>
  <si>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</si>
  <si>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</si>
  <si>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</si>
  <si>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生态环境保护宣传</t>
  </si>
  <si>
    <t xml:space="preserve">      生态环境国际合作及履约</t>
  </si>
  <si>
    <t xml:space="preserve">      生态环境保护行政许可</t>
  </si>
  <si>
    <t xml:space="preserve">    已垦草原退耕还草</t>
  </si>
  <si>
    <t xml:space="preserve">      已垦草原退耕还草</t>
  </si>
  <si>
    <t xml:space="preserve">    能源节约利用</t>
  </si>
  <si>
    <t xml:space="preserve">      能源节能利用</t>
  </si>
  <si>
    <t xml:space="preserve">       生态环境监测与信息</t>
  </si>
  <si>
    <t xml:space="preserve">       生态环境执法监察</t>
  </si>
  <si>
    <t xml:space="preserve">    可再生能源</t>
  </si>
  <si>
    <t xml:space="preserve">       可再生能源</t>
  </si>
  <si>
    <t xml:space="preserve">    循环经济</t>
  </si>
  <si>
    <t xml:space="preserve">       循环经济</t>
  </si>
  <si>
    <t xml:space="preserve">    其他节能环保支出</t>
  </si>
  <si>
    <t xml:space="preserve">      其他节能环保支出</t>
  </si>
  <si>
    <t xml:space="preserve">    城乡社区规划与管理</t>
  </si>
  <si>
    <t xml:space="preserve">      城乡社区规划与管理</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</si>
  <si>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</si>
  <si>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</si>
  <si>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</si>
  <si>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</si>
  <si>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</si>
  <si>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</si>
  <si>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</si>
  <si>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</si>
  <si>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</si>
  <si>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</si>
  <si>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</si>
  <si>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</si>
  <si>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</si>
  <si>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</si>
  <si>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防灾减灾</t>
  </si>
  <si>
    <t xml:space="preserve">      国家公园</t>
  </si>
  <si>
    <t xml:space="preserve">      草原管理</t>
  </si>
  <si>
    <t xml:space="preserve">      行业业务管理</t>
  </si>
  <si>
    <t xml:space="preserve">      其他林业和草原支出</t>
  </si>
  <si>
    <t xml:space="preserve">    其他农林水支出</t>
  </si>
  <si>
    <t xml:space="preserve">      其他农林水支出</t>
  </si>
  <si>
    <t xml:space="preserve">    其他交通运输支出</t>
  </si>
  <si>
    <t xml:space="preserve">      其他交通运输支出</t>
  </si>
  <si>
    <t xml:space="preserve">    其他资源勘探信息等支出</t>
  </si>
  <si>
    <t xml:space="preserve">      其他资源勘探信息等支出</t>
  </si>
  <si>
    <t xml:space="preserve">    其他商业服务业等支出</t>
  </si>
  <si>
    <t xml:space="preserve">      其他商业服务业等支出</t>
  </si>
  <si>
    <t xml:space="preserve">      利息费用补贴支出</t>
  </si>
  <si>
    <t xml:space="preserve">    其他金融支出</t>
  </si>
  <si>
    <t xml:space="preserve">      其他金融支出</t>
  </si>
  <si>
    <t xml:space="preserve">  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</si>
  <si>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</si>
  <si>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</si>
  <si>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</si>
  <si>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</si>
  <si>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t>
  </si>
  <si>
    <t xml:space="preserve">      其他自然资源事务支出</t>
  </si>
  <si>
    <t xml:space="preserve">    其他自然资源海洋气象等支出</t>
  </si>
  <si>
    <t xml:space="preserve">      其他自然资源海洋气象等支出</t>
  </si>
  <si>
    <t xml:space="preserve">      石油储备</t>
  </si>
  <si>
    <t xml:space="preserve">      其他能源储备支出</t>
  </si>
  <si>
    <t xml:space="preserve">  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</si>
  <si>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</si>
  <si>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</si>
  <si>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</si>
  <si>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</si>
  <si>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</si>
  <si>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</si>
  <si>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</si>
  <si>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</si>
  <si>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</si>
  <si>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</si>
  <si>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</si>
  <si>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</si>
  <si>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</si>
  <si>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</si>
  <si>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</si>
  <si>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</si>
  <si>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</si>
  <si>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</si>
  <si>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</si>
  <si>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</si>
  <si>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</si>
  <si>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</si>
  <si>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 xml:space="preserve">    其他灾害防治及应急管理支出</t>
  </si>
  <si>
    <t xml:space="preserve">  其他支出</t>
  </si>
  <si>
    <t>主要原因是：今年机构改革人员经费项目支出划转影响。</t>
  </si>
  <si>
    <t>主要原因：人防办工资费用等支出在此科目列支上年未在此科目列支。</t>
  </si>
  <si>
    <t>主要原因：边防支队划转公安过渡经费支出3000万左右上年无此项目。</t>
  </si>
  <si>
    <t>主要原因是：汕尾市实验初级中学基本建设工程1900万元，汕尾市华师附中学校，拨给该校小学部场地平整与土石方工程费用2000万元上年无此项目。</t>
  </si>
  <si>
    <t>主要原因是：拨2018年第二、三季度新能源公交车运营综合补贴资金及清算2017年补贴资金尾款3000左右上年无此项目。</t>
  </si>
  <si>
    <t>市委党校迁建工程预付款5300万元，用于汕尾市区红海西路市政改造工程（安置小区）建设资金7310万元，市民服务广场工程费用等7100万元，品清湖环湖夜景照明升级工程3254万元上年无此项目。</t>
  </si>
  <si>
    <t>主要原因是：上年拨汕尾银监分局弥补监管各项工作经费40万元今年无此项支出。</t>
  </si>
  <si>
    <t>主要原因是：今年拨对河源市进行灾害慰问300万元上年无此项支出。</t>
  </si>
  <si>
    <t>主要原因是：拨华侨管理区尖山、饶湖垦造水田项目工程施工费768万元，上年该项目支出体量较小。</t>
  </si>
  <si>
    <t>正常增长</t>
  </si>
  <si>
    <t>主要原因是：应急办及消防工作经费今年在此科目列支。</t>
  </si>
  <si>
    <t>主要原因是：地方债务利息费用支出正常增长。</t>
  </si>
  <si>
    <t xml:space="preserve"> </t>
  </si>
  <si>
    <r>
      <t>主要原因是：2</t>
    </r>
    <r>
      <rPr>
        <sz val="10"/>
        <rFont val="宋体"/>
        <family val="0"/>
      </rPr>
      <t>018年上半年</t>
    </r>
    <r>
      <rPr>
        <sz val="10"/>
        <rFont val="宋体"/>
        <family val="0"/>
      </rPr>
      <t>付汕尾南储食品冷链有限公司冷链工程款项，今年上半年无此支出。</t>
    </r>
  </si>
  <si>
    <r>
      <t>主要原因是：2</t>
    </r>
    <r>
      <rPr>
        <sz val="10"/>
        <rFont val="宋体"/>
        <family val="0"/>
      </rPr>
      <t>019年上半年已支付以下项目：</t>
    </r>
    <r>
      <rPr>
        <sz val="10"/>
        <rFont val="宋体"/>
        <family val="0"/>
      </rPr>
      <t>全市地方公路桥梁检测和专项养护工程费用1236万元，用于开行深圳至汕尾捷运化列车运营补贴资金3450万元，交通运输局增量切块资金654万元，上年同期没有上述项目支出。</t>
    </r>
  </si>
  <si>
    <r>
      <t>主要原因是：2</t>
    </r>
    <r>
      <rPr>
        <sz val="10"/>
        <rFont val="宋体"/>
        <family val="0"/>
      </rPr>
      <t>018年上半年</t>
    </r>
    <r>
      <rPr>
        <sz val="10"/>
        <rFont val="宋体"/>
        <family val="0"/>
      </rPr>
      <t>付汕尾市城乡规划局解决历年拖欠工程款82万元，今年同期无此支出项目。</t>
    </r>
  </si>
  <si>
    <t>主要原因是：上年拨汕尾市海洋产业链战略集群企业风险补偿资金4000万元，付还深圳至汕尾捷运化列车运营补助资金3450万元，今年未在此科目列支；下达2017年省级工业与信息化发展专项资金（支持企业技术改造）5900万元，预拨2017年度新能源公交运营综合补贴资金2000万元，今年同期无上述项目支出。</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</si>
</sst>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
    <numFmt numFmtId="180" formatCode="0.000"/>
    <numFmt numFmtId="181" formatCode="yyyy&quot;年&quot;m&quot;月&quot;d&quot;日&quot;;@"/>
    <numFmt numFmtId="182" formatCode="0.0_);[Red]\(0.0\)"/>
    <numFmt numFmtId="183" formatCode="0_);[Red]\(0\)"/>
    <numFmt numFmtId="184" formatCode="0.00_);[Red]\(0.00\)"/>
    <numFmt numFmtId="185" formatCode="0_ "/>
    <numFmt numFmtId="186" formatCode="0.00_ "/>
    <numFmt numFmtId="187" formatCode="0.000000000000_);[Red]\(0.000000000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0000000000000_);[Red]\(0.00000000000000\)"/>
    <numFmt numFmtId="197" formatCode="0.00_);\(0.00\)"/>
    <numFmt numFmtId="198" formatCode="_-* #,##0_-;\-* #,##0_-;_-* &quot;-&quot;??_-;_-@_-"/>
    <numFmt numFmtId="199" formatCode="_(* #,##0.00_);_(* \(#,##0.00\);_(* &quot;-&quot;??_);_(@_)"/>
    <numFmt numFmtId="200" formatCode="&quot;¥&quot;* _-#,##0;&quot;¥&quot;* \-#,##0;&quot;¥&quot;* _-&quot;-&quot;;@"/>
    <numFmt numFmtId="201" formatCode="* #,##0;* \-#,##0;* &quot;-&quot;;@"/>
    <numFmt numFmtId="202" formatCode="&quot;¥&quot;* _-#,##0.00;&quot;¥&quot;* \-#,##0.00;&quot;¥&quot;* _-&quot;-&quot;??;@"/>
    <numFmt numFmtId="203" formatCode="* #,##0.00;* \-#,##0.00;* &quot;-&quot;??;@"/>
    <numFmt numFmtId="204" formatCode="* _-&quot;¥&quot;#,##0.00;* \-&quot;¥&quot;#,##0.00;* _-&quot;¥&quot;&quot;-&quot;??;@"/>
    <numFmt numFmtId="205" formatCode="* _-&quot;¥&quot;#,##0;* \-&quot;¥&quot;#,##0;* _-&quot;¥&quot;&quot;-&quot;;@"/>
    <numFmt numFmtId="206" formatCode="[Black][&gt;0]#0.0;[Black][&lt;0]\ \-#0.0;&quot;&quot;"/>
    <numFmt numFmtId="207" formatCode="#,##0.00_ "/>
    <numFmt numFmtId="208" formatCode="0_ ;[Red]\-0\ "/>
    <numFmt numFmtId="209" formatCode="0.00_ ;[Red]\-0.00\ "/>
  </numFmts>
  <fonts count="46">
    <font>
      <sz val="12"/>
      <name val="宋体"/>
      <family val="0"/>
    </font>
    <font>
      <b/>
      <sz val="12"/>
      <name val="宋体"/>
      <family val="0"/>
    </font>
    <font>
      <i/>
      <sz val="12"/>
      <name val="宋体"/>
      <family val="0"/>
    </font>
    <font>
      <b/>
      <i/>
      <sz val="12"/>
      <name val="宋体"/>
      <family val="0"/>
    </font>
    <font>
      <u val="single"/>
      <sz val="12"/>
      <color indexed="12"/>
      <name val="宋体"/>
      <family val="0"/>
    </font>
    <font>
      <u val="single"/>
      <sz val="12"/>
      <color indexed="36"/>
      <name val="宋体"/>
      <family val="0"/>
    </font>
    <font>
      <sz val="9"/>
      <name val="宋体"/>
      <family val="0"/>
    </font>
    <font>
      <b/>
      <sz val="20"/>
      <name val="Times New Roman"/>
      <family val="1"/>
    </font>
    <font>
      <b/>
      <sz val="20"/>
      <name val="宋体"/>
      <family val="0"/>
    </font>
    <font>
      <sz val="20"/>
      <name val="宋体"/>
      <family val="0"/>
    </font>
    <font>
      <b/>
      <sz val="14"/>
      <name val="黑体"/>
      <family val="3"/>
    </font>
    <font>
      <b/>
      <sz val="20"/>
      <name val="黑体"/>
      <family val="3"/>
    </font>
    <font>
      <sz val="12"/>
      <name val="Times New Roman"/>
      <family val="1"/>
    </font>
    <font>
      <sz val="20"/>
      <color indexed="10"/>
      <name val="宋体"/>
      <family val="0"/>
    </font>
    <font>
      <sz val="12"/>
      <color indexed="10"/>
      <name val="宋体"/>
      <family val="0"/>
    </font>
    <font>
      <sz val="14"/>
      <name val="宋体"/>
      <family val="0"/>
    </font>
    <font>
      <sz val="26"/>
      <name val="宋体"/>
      <family val="0"/>
    </font>
    <font>
      <sz val="16"/>
      <name val="宋体"/>
      <family val="0"/>
    </font>
    <font>
      <sz val="12"/>
      <color indexed="8"/>
      <name val="宋体"/>
      <family val="0"/>
    </font>
    <font>
      <b/>
      <sz val="16"/>
      <name val="宋体"/>
      <family val="0"/>
    </font>
    <font>
      <b/>
      <sz val="12"/>
      <name val="Times New Roman"/>
      <family val="1"/>
    </font>
    <font>
      <b/>
      <sz val="18"/>
      <name val="宋体"/>
      <family val="0"/>
    </font>
    <font>
      <sz val="11"/>
      <name val="宋体"/>
      <family val="0"/>
    </font>
    <font>
      <b/>
      <sz val="11"/>
      <name val="宋体"/>
      <family val="0"/>
    </font>
    <font>
      <b/>
      <sz val="10"/>
      <name val="宋体"/>
      <family val="0"/>
    </font>
    <font>
      <sz val="10"/>
      <name val="宋体"/>
      <family val="0"/>
    </font>
    <font>
      <b/>
      <sz val="14"/>
      <name val="宋体"/>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0" applyNumberFormat="0" applyBorder="0" applyAlignment="0" applyProtection="0"/>
    <xf numFmtId="0" fontId="4" fillId="0" borderId="0" applyNumberFormat="0" applyFill="0" applyBorder="0" applyAlignment="0" applyProtection="0"/>
    <xf numFmtId="0" fontId="35" fillId="4"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8" fillId="17"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42" fillId="22" borderId="0" applyNumberFormat="0" applyBorder="0" applyAlignment="0" applyProtection="0"/>
    <xf numFmtId="0" fontId="43" fillId="16" borderId="8" applyNumberFormat="0" applyAlignment="0" applyProtection="0"/>
    <xf numFmtId="0" fontId="44"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196">
    <xf numFmtId="0" fontId="0" fillId="0" borderId="0" xfId="0" applyAlignment="1">
      <alignment/>
    </xf>
    <xf numFmtId="1" fontId="9" fillId="0" borderId="0" xfId="0" applyNumberFormat="1" applyFont="1" applyAlignment="1" applyProtection="1">
      <alignment horizontal="centerContinuous"/>
      <protection locked="0"/>
    </xf>
    <xf numFmtId="2" fontId="9" fillId="0" borderId="0" xfId="0" applyNumberFormat="1"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protection locked="0"/>
    </xf>
    <xf numFmtId="0" fontId="11" fillId="0" borderId="0" xfId="0" applyFont="1" applyAlignment="1" applyProtection="1">
      <alignment horizontal="center"/>
      <protection locked="0"/>
    </xf>
    <xf numFmtId="1" fontId="12" fillId="0" borderId="10" xfId="0" applyNumberFormat="1" applyFont="1" applyBorder="1" applyAlignment="1" applyProtection="1">
      <alignment/>
      <protection locked="0"/>
    </xf>
    <xf numFmtId="0" fontId="0" fillId="0" borderId="10" xfId="0" applyFont="1" applyBorder="1" applyAlignment="1" applyProtection="1">
      <alignment/>
      <protection locked="0"/>
    </xf>
    <xf numFmtId="0" fontId="0" fillId="0" borderId="0" xfId="0" applyFont="1" applyAlignment="1" applyProtection="1">
      <alignment/>
      <protection locked="0"/>
    </xf>
    <xf numFmtId="1" fontId="0" fillId="0" borderId="0" xfId="0" applyNumberFormat="1" applyFont="1" applyAlignment="1" applyProtection="1">
      <alignment/>
      <protection locked="0"/>
    </xf>
    <xf numFmtId="2" fontId="0" fillId="0" borderId="0" xfId="0" applyNumberFormat="1" applyFont="1" applyAlignment="1" applyProtection="1">
      <alignment/>
      <protection locked="0"/>
    </xf>
    <xf numFmtId="0" fontId="0" fillId="0" borderId="0" xfId="0" applyFont="1" applyAlignment="1" applyProtection="1">
      <alignment horizontal="center"/>
      <protection locked="0"/>
    </xf>
    <xf numFmtId="1" fontId="0" fillId="0" borderId="0" xfId="0" applyNumberFormat="1" applyFont="1" applyAlignment="1" applyProtection="1">
      <alignment horizontal="left"/>
      <protection locked="0"/>
    </xf>
    <xf numFmtId="1" fontId="13" fillId="0" borderId="0" xfId="0" applyNumberFormat="1" applyFont="1" applyAlignment="1" applyProtection="1">
      <alignment horizontal="centerContinuous"/>
      <protection locked="0"/>
    </xf>
    <xf numFmtId="1" fontId="14" fillId="0" borderId="0" xfId="0" applyNumberFormat="1" applyFont="1" applyAlignment="1" applyProtection="1">
      <alignment/>
      <protection locked="0"/>
    </xf>
    <xf numFmtId="2" fontId="13" fillId="0" borderId="0" xfId="0" applyNumberFormat="1" applyFont="1" applyAlignment="1" applyProtection="1">
      <alignment horizontal="centerContinuous"/>
      <protection locked="0"/>
    </xf>
    <xf numFmtId="2" fontId="14" fillId="0" borderId="0" xfId="0" applyNumberFormat="1" applyFont="1" applyAlignment="1" applyProtection="1">
      <alignment/>
      <protection locked="0"/>
    </xf>
    <xf numFmtId="1" fontId="12" fillId="0" borderId="0" xfId="0" applyNumberFormat="1" applyFont="1" applyBorder="1" applyAlignment="1" applyProtection="1">
      <alignment horizontal="left" vertical="center" wrapText="1"/>
      <protection locked="0"/>
    </xf>
    <xf numFmtId="0" fontId="0" fillId="0" borderId="11" xfId="0" applyFont="1" applyBorder="1" applyAlignment="1" applyProtection="1">
      <alignment/>
      <protection locked="0"/>
    </xf>
    <xf numFmtId="0" fontId="0" fillId="0" borderId="12" xfId="0" applyFont="1" applyBorder="1" applyAlignment="1" applyProtection="1">
      <alignment/>
      <protection locked="0"/>
    </xf>
    <xf numFmtId="1" fontId="14" fillId="0" borderId="0" xfId="0" applyNumberFormat="1" applyFont="1" applyBorder="1" applyAlignment="1" applyProtection="1">
      <alignment horizontal="left" vertical="center" wrapText="1"/>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1" fontId="0" fillId="0" borderId="0" xfId="0" applyNumberFormat="1" applyFont="1" applyBorder="1" applyAlignment="1" applyProtection="1">
      <alignment horizontal="center"/>
      <protection locked="0"/>
    </xf>
    <xf numFmtId="1" fontId="0" fillId="0" borderId="0" xfId="0" applyNumberFormat="1" applyFont="1" applyBorder="1" applyAlignment="1" applyProtection="1">
      <alignment horizontal="left" vertical="center" wrapText="1"/>
      <protection locked="0"/>
    </xf>
    <xf numFmtId="0" fontId="0" fillId="0" borderId="10" xfId="0" applyFont="1" applyBorder="1" applyAlignment="1" applyProtection="1">
      <alignment horizontal="center"/>
      <protection locked="0"/>
    </xf>
    <xf numFmtId="1" fontId="0" fillId="0" borderId="0" xfId="0" applyNumberFormat="1" applyFont="1" applyBorder="1" applyAlignment="1" applyProtection="1">
      <alignment/>
      <protection locked="0"/>
    </xf>
    <xf numFmtId="1" fontId="0" fillId="0" borderId="10" xfId="0" applyNumberFormat="1" applyFont="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15" fillId="0" borderId="0" xfId="0" applyFont="1" applyAlignment="1">
      <alignment/>
    </xf>
    <xf numFmtId="0" fontId="15" fillId="0" borderId="0" xfId="0" applyFont="1" applyAlignment="1">
      <alignment horizontal="left"/>
    </xf>
    <xf numFmtId="1" fontId="0" fillId="0" borderId="0" xfId="0" applyNumberFormat="1" applyAlignment="1" applyProtection="1">
      <alignment/>
      <protection locked="0"/>
    </xf>
    <xf numFmtId="1" fontId="18" fillId="0" borderId="0" xfId="0" applyNumberFormat="1" applyFont="1" applyAlignment="1" applyProtection="1">
      <alignment/>
      <protection locked="0"/>
    </xf>
    <xf numFmtId="0" fontId="0" fillId="0" borderId="0" xfId="0" applyAlignment="1" applyProtection="1">
      <alignment/>
      <protection locked="0"/>
    </xf>
    <xf numFmtId="1" fontId="0" fillId="0" borderId="0" xfId="0" applyNumberFormat="1" applyFont="1" applyAlignment="1">
      <alignment horizontal="left"/>
    </xf>
    <xf numFmtId="1" fontId="0" fillId="0" borderId="0" xfId="0" applyNumberFormat="1" applyFont="1" applyAlignment="1">
      <alignment/>
    </xf>
    <xf numFmtId="1" fontId="18" fillId="0" borderId="0" xfId="0" applyNumberFormat="1" applyFont="1" applyAlignment="1">
      <alignment/>
    </xf>
    <xf numFmtId="2" fontId="0" fillId="0" borderId="0" xfId="0" applyNumberFormat="1" applyFont="1" applyAlignment="1">
      <alignment/>
    </xf>
    <xf numFmtId="208" fontId="1" fillId="0" borderId="10" xfId="0" applyNumberFormat="1" applyFont="1" applyBorder="1" applyAlignment="1" applyProtection="1">
      <alignment vertical="center"/>
      <protection locked="0"/>
    </xf>
    <xf numFmtId="0" fontId="0" fillId="0" borderId="0" xfId="0" applyAlignment="1" applyProtection="1">
      <alignment vertical="center"/>
      <protection locked="0"/>
    </xf>
    <xf numFmtId="1"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208" fontId="0" fillId="0" borderId="0" xfId="0" applyNumberFormat="1" applyAlignment="1" applyProtection="1">
      <alignment/>
      <protection locked="0"/>
    </xf>
    <xf numFmtId="208" fontId="9" fillId="0" borderId="0" xfId="0" applyNumberFormat="1" applyFont="1" applyAlignment="1" applyProtection="1">
      <alignment/>
      <protection locked="0"/>
    </xf>
    <xf numFmtId="208" fontId="0" fillId="0" borderId="0" xfId="0" applyNumberFormat="1" applyAlignment="1">
      <alignment/>
    </xf>
    <xf numFmtId="208" fontId="0" fillId="0" borderId="0" xfId="0" applyNumberFormat="1" applyAlignment="1" applyProtection="1">
      <alignment vertical="center"/>
      <protection locked="0"/>
    </xf>
    <xf numFmtId="185" fontId="22" fillId="0" borderId="0" xfId="0" applyNumberFormat="1" applyFont="1" applyFill="1" applyAlignment="1">
      <alignment/>
    </xf>
    <xf numFmtId="185" fontId="23" fillId="0" borderId="10" xfId="0" applyNumberFormat="1"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locked="0"/>
    </xf>
    <xf numFmtId="1" fontId="0" fillId="0" borderId="11" xfId="0" applyNumberFormat="1" applyFont="1" applyBorder="1" applyAlignment="1" applyProtection="1">
      <alignment horizontal="center" vertical="center" wrapText="1"/>
      <protection locked="0"/>
    </xf>
    <xf numFmtId="2" fontId="0" fillId="0" borderId="11"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1" fontId="18" fillId="24" borderId="11" xfId="0" applyNumberFormat="1" applyFont="1" applyFill="1" applyBorder="1" applyAlignment="1" applyProtection="1">
      <alignment horizontal="center" vertical="center" wrapText="1"/>
      <protection locked="0"/>
    </xf>
    <xf numFmtId="0" fontId="24" fillId="0" borderId="10" xfId="0" applyNumberFormat="1" applyFont="1" applyFill="1" applyBorder="1" applyAlignment="1" applyProtection="1">
      <alignment horizontal="center" vertical="center"/>
      <protection/>
    </xf>
    <xf numFmtId="0" fontId="24" fillId="0" borderId="14" xfId="0" applyNumberFormat="1" applyFont="1" applyFill="1" applyBorder="1" applyAlignment="1" applyProtection="1">
      <alignment horizontal="center" vertical="center"/>
      <protection/>
    </xf>
    <xf numFmtId="185" fontId="22" fillId="0" borderId="0" xfId="0" applyNumberFormat="1" applyFont="1" applyFill="1" applyAlignment="1">
      <alignment wrapText="1"/>
    </xf>
    <xf numFmtId="0" fontId="24" fillId="0" borderId="10" xfId="0" applyNumberFormat="1" applyFont="1" applyFill="1" applyBorder="1" applyAlignment="1" applyProtection="1">
      <alignment horizontal="center" vertical="center" wrapText="1"/>
      <protection/>
    </xf>
    <xf numFmtId="185" fontId="21" fillId="0" borderId="0" xfId="0" applyNumberFormat="1" applyFont="1" applyFill="1" applyBorder="1" applyAlignment="1" applyProtection="1">
      <alignment horizontal="center" vertical="center"/>
      <protection/>
    </xf>
    <xf numFmtId="208" fontId="9" fillId="0" borderId="0" xfId="0" applyNumberFormat="1" applyFont="1" applyAlignment="1" applyProtection="1">
      <alignment horizontal="center"/>
      <protection locked="0"/>
    </xf>
    <xf numFmtId="208" fontId="0" fillId="0" borderId="0" xfId="0" applyNumberFormat="1" applyAlignment="1">
      <alignment horizontal="center"/>
    </xf>
    <xf numFmtId="208" fontId="0" fillId="0" borderId="0" xfId="0" applyNumberFormat="1" applyFont="1" applyAlignment="1">
      <alignment/>
    </xf>
    <xf numFmtId="208" fontId="14" fillId="0" borderId="15" xfId="0" applyNumberFormat="1" applyFont="1" applyBorder="1" applyAlignment="1">
      <alignment horizontal="center" vertical="center" wrapText="1"/>
    </xf>
    <xf numFmtId="208" fontId="0" fillId="0" borderId="16" xfId="0" applyNumberFormat="1" applyFont="1" applyBorder="1" applyAlignment="1">
      <alignment horizontal="center"/>
    </xf>
    <xf numFmtId="208" fontId="0" fillId="0" borderId="10" xfId="0" applyNumberFormat="1" applyBorder="1" applyAlignment="1" applyProtection="1">
      <alignment horizontal="center"/>
      <protection locked="0"/>
    </xf>
    <xf numFmtId="209" fontId="26" fillId="0" borderId="10" xfId="0" applyNumberFormat="1" applyFont="1" applyBorder="1" applyAlignment="1" applyProtection="1">
      <alignment vertical="center"/>
      <protection locked="0"/>
    </xf>
    <xf numFmtId="208" fontId="0" fillId="0" borderId="0" xfId="0" applyNumberFormat="1" applyFont="1" applyAlignment="1" applyProtection="1">
      <alignment/>
      <protection locked="0"/>
    </xf>
    <xf numFmtId="208" fontId="0" fillId="0" borderId="0" xfId="0" applyNumberFormat="1" applyAlignment="1" applyProtection="1">
      <alignment/>
      <protection locked="0"/>
    </xf>
    <xf numFmtId="208" fontId="0" fillId="0" borderId="0" xfId="0" applyNumberFormat="1" applyAlignment="1" applyProtection="1">
      <alignment horizontal="center" vertical="center"/>
      <protection locked="0"/>
    </xf>
    <xf numFmtId="208" fontId="0" fillId="0" borderId="10" xfId="0" applyNumberFormat="1" applyBorder="1" applyAlignment="1" applyProtection="1">
      <alignment vertical="center"/>
      <protection locked="0"/>
    </xf>
    <xf numFmtId="208" fontId="0" fillId="0" borderId="10" xfId="0" applyNumberFormat="1" applyFont="1" applyBorder="1" applyAlignment="1" applyProtection="1">
      <alignment vertical="center"/>
      <protection locked="0"/>
    </xf>
    <xf numFmtId="1" fontId="26" fillId="0" borderId="12" xfId="0" applyNumberFormat="1" applyFont="1" applyBorder="1" applyAlignment="1" applyProtection="1">
      <alignment horizontal="center" vertical="center" wrapText="1"/>
      <protection locked="0"/>
    </xf>
    <xf numFmtId="208" fontId="0" fillId="0" borderId="0" xfId="0" applyNumberFormat="1" applyFont="1" applyAlignment="1" applyProtection="1">
      <alignment vertical="center"/>
      <protection locked="0"/>
    </xf>
    <xf numFmtId="208" fontId="0" fillId="0" borderId="10" xfId="0" applyNumberFormat="1" applyBorder="1" applyAlignment="1" applyProtection="1">
      <alignment horizontal="center" vertical="center"/>
      <protection locked="0"/>
    </xf>
    <xf numFmtId="209" fontId="0" fillId="0" borderId="0" xfId="0" applyNumberFormat="1" applyFont="1" applyAlignment="1" applyProtection="1">
      <alignment vertical="center"/>
      <protection locked="0"/>
    </xf>
    <xf numFmtId="208" fontId="0" fillId="0" borderId="0" xfId="0" applyNumberFormat="1" applyAlignment="1" applyProtection="1">
      <alignment horizontal="center"/>
      <protection locked="0"/>
    </xf>
    <xf numFmtId="208" fontId="0" fillId="0" borderId="0" xfId="0" applyNumberFormat="1" applyFont="1" applyAlignment="1" applyProtection="1">
      <alignment/>
      <protection locked="0"/>
    </xf>
    <xf numFmtId="209" fontId="0" fillId="0" borderId="0" xfId="0" applyNumberFormat="1" applyFont="1" applyAlignment="1" applyProtection="1">
      <alignment/>
      <protection locked="0"/>
    </xf>
    <xf numFmtId="208" fontId="0" fillId="0" borderId="0" xfId="0" applyNumberFormat="1" applyFont="1" applyAlignment="1">
      <alignment horizontal="left"/>
    </xf>
    <xf numFmtId="208" fontId="0" fillId="0" borderId="0" xfId="0" applyNumberFormat="1" applyFont="1" applyAlignment="1">
      <alignment/>
    </xf>
    <xf numFmtId="208" fontId="0" fillId="0" borderId="0" xfId="0" applyNumberFormat="1" applyFont="1" applyBorder="1" applyAlignment="1">
      <alignment horizontal="center"/>
    </xf>
    <xf numFmtId="209" fontId="0" fillId="0" borderId="0" xfId="0" applyNumberFormat="1" applyFont="1" applyAlignment="1">
      <alignment/>
    </xf>
    <xf numFmtId="209" fontId="0" fillId="0" borderId="0" xfId="0" applyNumberFormat="1" applyFont="1" applyAlignment="1">
      <alignment horizontal="right"/>
    </xf>
    <xf numFmtId="208" fontId="15" fillId="0" borderId="10" xfId="0" applyNumberFormat="1" applyFont="1" applyBorder="1" applyAlignment="1">
      <alignment horizontal="center" vertical="center" wrapText="1"/>
    </xf>
    <xf numFmtId="208" fontId="15" fillId="24" borderId="10" xfId="0" applyNumberFormat="1" applyFont="1" applyFill="1" applyBorder="1" applyAlignment="1">
      <alignment horizontal="center" vertical="center" wrapText="1"/>
    </xf>
    <xf numFmtId="1" fontId="15" fillId="0" borderId="10" xfId="0" applyNumberFormat="1" applyFont="1" applyBorder="1" applyAlignment="1" applyProtection="1">
      <alignment horizontal="center" vertical="center" wrapText="1"/>
      <protection locked="0"/>
    </xf>
    <xf numFmtId="209" fontId="15" fillId="0" borderId="10" xfId="0" applyNumberFormat="1" applyFont="1" applyBorder="1" applyAlignment="1">
      <alignment horizontal="center" vertical="center" wrapText="1"/>
    </xf>
    <xf numFmtId="208" fontId="15" fillId="0" borderId="10" xfId="0" applyNumberFormat="1" applyFont="1" applyBorder="1" applyAlignment="1" applyProtection="1">
      <alignment vertical="center"/>
      <protection locked="0"/>
    </xf>
    <xf numFmtId="183" fontId="15" fillId="24" borderId="10" xfId="0" applyNumberFormat="1" applyFont="1" applyFill="1" applyBorder="1" applyAlignment="1" applyProtection="1">
      <alignment horizontal="right" vertical="center"/>
      <protection locked="0"/>
    </xf>
    <xf numFmtId="186" fontId="15" fillId="0" borderId="10" xfId="0" applyNumberFormat="1" applyFont="1" applyBorder="1" applyAlignment="1" applyProtection="1">
      <alignment horizontal="center" vertical="center" wrapText="1"/>
      <protection locked="0"/>
    </xf>
    <xf numFmtId="183" fontId="15" fillId="0" borderId="10" xfId="0" applyNumberFormat="1" applyFont="1" applyBorder="1" applyAlignment="1" applyProtection="1">
      <alignment horizontal="right" vertical="center"/>
      <protection locked="0"/>
    </xf>
    <xf numFmtId="208" fontId="15" fillId="0" borderId="10" xfId="0" applyNumberFormat="1" applyFont="1" applyBorder="1" applyAlignment="1" applyProtection="1">
      <alignment horizontal="center" vertical="center"/>
      <protection locked="0"/>
    </xf>
    <xf numFmtId="208" fontId="15" fillId="24" borderId="10" xfId="0" applyNumberFormat="1" applyFont="1" applyFill="1" applyBorder="1" applyAlignment="1" applyProtection="1">
      <alignment vertical="center"/>
      <protection locked="0"/>
    </xf>
    <xf numFmtId="186" fontId="15" fillId="0" borderId="10" xfId="0" applyNumberFormat="1" applyFont="1" applyBorder="1" applyAlignment="1" applyProtection="1">
      <alignment vertical="center"/>
      <protection locked="0"/>
    </xf>
    <xf numFmtId="1" fontId="0" fillId="0" borderId="10" xfId="0" applyNumberFormat="1" applyBorder="1" applyAlignment="1" applyProtection="1">
      <alignment/>
      <protection locked="0"/>
    </xf>
    <xf numFmtId="0" fontId="0" fillId="0" borderId="17" xfId="0" applyFont="1" applyBorder="1" applyAlignment="1" applyProtection="1">
      <alignment/>
      <protection locked="0"/>
    </xf>
    <xf numFmtId="1" fontId="1" fillId="0" borderId="10" xfId="0" applyNumberFormat="1" applyFont="1" applyBorder="1" applyAlignment="1" applyProtection="1">
      <alignment/>
      <protection locked="0"/>
    </xf>
    <xf numFmtId="1" fontId="0" fillId="0" borderId="10" xfId="0" applyNumberFormat="1" applyFont="1" applyBorder="1" applyAlignment="1" applyProtection="1">
      <alignment/>
      <protection locked="0"/>
    </xf>
    <xf numFmtId="2" fontId="0" fillId="0" borderId="10" xfId="0" applyNumberFormat="1" applyFont="1" applyBorder="1" applyAlignment="1" applyProtection="1">
      <alignment/>
      <protection locked="0"/>
    </xf>
    <xf numFmtId="1" fontId="0" fillId="0" borderId="10" xfId="0" applyNumberFormat="1" applyFont="1" applyBorder="1" applyAlignment="1" applyProtection="1">
      <alignment/>
      <protection/>
    </xf>
    <xf numFmtId="1" fontId="1" fillId="24" borderId="10" xfId="0" applyNumberFormat="1" applyFont="1" applyFill="1" applyBorder="1" applyAlignment="1" applyProtection="1">
      <alignment/>
      <protection locked="0"/>
    </xf>
    <xf numFmtId="1" fontId="0" fillId="24" borderId="10" xfId="0" applyNumberFormat="1" applyFont="1" applyFill="1" applyBorder="1" applyAlignment="1" applyProtection="1">
      <alignment/>
      <protection locked="0"/>
    </xf>
    <xf numFmtId="2" fontId="0" fillId="24" borderId="10" xfId="0" applyNumberFormat="1" applyFont="1" applyFill="1" applyBorder="1" applyAlignment="1" applyProtection="1">
      <alignment/>
      <protection locked="0"/>
    </xf>
    <xf numFmtId="2" fontId="0" fillId="24" borderId="12" xfId="0" applyNumberFormat="1" applyFont="1" applyFill="1" applyBorder="1" applyAlignment="1" applyProtection="1">
      <alignment/>
      <protection locked="0"/>
    </xf>
    <xf numFmtId="0" fontId="0" fillId="24" borderId="18" xfId="0" applyNumberFormat="1" applyFont="1" applyFill="1" applyBorder="1" applyAlignment="1" applyProtection="1">
      <alignment horizontal="left" vertical="center"/>
      <protection/>
    </xf>
    <xf numFmtId="49" fontId="0" fillId="24" borderId="10" xfId="0" applyNumberFormat="1" applyFont="1" applyFill="1" applyBorder="1" applyAlignment="1" applyProtection="1">
      <alignment/>
      <protection locked="0"/>
    </xf>
    <xf numFmtId="1" fontId="12" fillId="24" borderId="10" xfId="0" applyNumberFormat="1" applyFont="1" applyFill="1" applyBorder="1" applyAlignment="1" applyProtection="1">
      <alignment/>
      <protection locked="0"/>
    </xf>
    <xf numFmtId="1" fontId="1" fillId="24" borderId="10" xfId="0" applyNumberFormat="1" applyFont="1" applyFill="1" applyBorder="1" applyAlignment="1" applyProtection="1">
      <alignment horizontal="center"/>
      <protection locked="0"/>
    </xf>
    <xf numFmtId="1" fontId="0" fillId="24" borderId="10" xfId="0" applyNumberFormat="1" applyFont="1" applyFill="1" applyBorder="1" applyAlignment="1" applyProtection="1">
      <alignment/>
      <protection/>
    </xf>
    <xf numFmtId="1" fontId="8" fillId="0" borderId="0" xfId="0" applyNumberFormat="1" applyFont="1" applyAlignment="1" applyProtection="1">
      <alignment horizontal="centerContinuous"/>
      <protection locked="0"/>
    </xf>
    <xf numFmtId="49" fontId="1" fillId="24" borderId="10" xfId="0" applyNumberFormat="1" applyFont="1" applyFill="1" applyBorder="1" applyAlignment="1" applyProtection="1">
      <alignment/>
      <protection locked="0"/>
    </xf>
    <xf numFmtId="2" fontId="0" fillId="24" borderId="10" xfId="0" applyNumberFormat="1" applyFont="1" applyFill="1" applyBorder="1" applyAlignment="1" applyProtection="1">
      <alignment/>
      <protection/>
    </xf>
    <xf numFmtId="1" fontId="0" fillId="24" borderId="18" xfId="0" applyNumberFormat="1" applyFont="1" applyFill="1" applyBorder="1" applyAlignment="1" applyProtection="1">
      <alignment horizontal="center"/>
      <protection locked="0"/>
    </xf>
    <xf numFmtId="2" fontId="0" fillId="24" borderId="18" xfId="0" applyNumberFormat="1" applyFont="1" applyFill="1" applyBorder="1" applyAlignment="1" applyProtection="1">
      <alignment horizontal="center"/>
      <protection locked="0"/>
    </xf>
    <xf numFmtId="49" fontId="1" fillId="24" borderId="10" xfId="0" applyNumberFormat="1" applyFont="1" applyFill="1" applyBorder="1" applyAlignment="1" applyProtection="1">
      <alignment horizontal="left"/>
      <protection locked="0"/>
    </xf>
    <xf numFmtId="1" fontId="0" fillId="24" borderId="12" xfId="0" applyNumberFormat="1" applyFont="1" applyFill="1" applyBorder="1" applyAlignment="1" applyProtection="1">
      <alignment/>
      <protection/>
    </xf>
    <xf numFmtId="49" fontId="1" fillId="24" borderId="10" xfId="0" applyNumberFormat="1" applyFont="1" applyFill="1" applyBorder="1" applyAlignment="1" applyProtection="1" quotePrefix="1">
      <alignment horizontal="left"/>
      <protection locked="0"/>
    </xf>
    <xf numFmtId="0" fontId="24" fillId="24" borderId="18" xfId="0" applyNumberFormat="1" applyFont="1" applyFill="1" applyBorder="1" applyAlignment="1" applyProtection="1">
      <alignment horizontal="left" vertical="center"/>
      <protection/>
    </xf>
    <xf numFmtId="49" fontId="1" fillId="24" borderId="10" xfId="0" applyNumberFormat="1" applyFont="1" applyFill="1" applyBorder="1" applyAlignment="1" applyProtection="1">
      <alignment horizontal="center"/>
      <protection locked="0"/>
    </xf>
    <xf numFmtId="1" fontId="0" fillId="24" borderId="18" xfId="0" applyNumberFormat="1" applyFont="1" applyFill="1" applyBorder="1" applyAlignment="1" applyProtection="1">
      <alignment horizontal="center"/>
      <protection/>
    </xf>
    <xf numFmtId="0" fontId="25" fillId="24" borderId="18" xfId="0" applyNumberFormat="1" applyFont="1" applyFill="1" applyBorder="1" applyAlignment="1" applyProtection="1">
      <alignment horizontal="left" vertical="center"/>
      <protection/>
    </xf>
    <xf numFmtId="1" fontId="1" fillId="0" borderId="10" xfId="0" applyNumberFormat="1" applyFont="1" applyBorder="1" applyAlignment="1" applyProtection="1" quotePrefix="1">
      <alignment horizontal="left"/>
      <protection locked="0"/>
    </xf>
    <xf numFmtId="1" fontId="1" fillId="0" borderId="10" xfId="0" applyNumberFormat="1" applyFont="1" applyBorder="1" applyAlignment="1" applyProtection="1">
      <alignment vertical="center"/>
      <protection locked="0"/>
    </xf>
    <xf numFmtId="1" fontId="0" fillId="0" borderId="10" xfId="0" applyNumberFormat="1" applyFont="1" applyBorder="1" applyAlignment="1" applyProtection="1">
      <alignment vertical="center"/>
      <protection locked="0"/>
    </xf>
    <xf numFmtId="1" fontId="0" fillId="0" borderId="10" xfId="0" applyNumberFormat="1" applyFont="1" applyBorder="1" applyAlignment="1" applyProtection="1">
      <alignment horizontal="left" vertical="center"/>
      <protection locked="0"/>
    </xf>
    <xf numFmtId="49" fontId="0" fillId="0" borderId="10" xfId="0" applyNumberFormat="1" applyFont="1" applyBorder="1" applyAlignment="1" applyProtection="1">
      <alignment vertical="center"/>
      <protection locked="0"/>
    </xf>
    <xf numFmtId="1" fontId="1" fillId="0" borderId="10" xfId="0" applyNumberFormat="1" applyFont="1" applyBorder="1" applyAlignment="1" applyProtection="1">
      <alignment horizontal="center" vertical="center"/>
      <protection locked="0"/>
    </xf>
    <xf numFmtId="2" fontId="0" fillId="0" borderId="10" xfId="0" applyNumberFormat="1" applyFont="1" applyBorder="1" applyAlignment="1" applyProtection="1">
      <alignment vertical="center"/>
      <protection locked="0"/>
    </xf>
    <xf numFmtId="208" fontId="0" fillId="0" borderId="10" xfId="0" applyNumberFormat="1" applyFont="1" applyBorder="1" applyAlignment="1" applyProtection="1">
      <alignment vertical="center"/>
      <protection locked="0"/>
    </xf>
    <xf numFmtId="208" fontId="0" fillId="24" borderId="10" xfId="0" applyNumberFormat="1" applyFont="1" applyFill="1" applyBorder="1" applyAlignment="1" applyProtection="1">
      <alignment vertical="center"/>
      <protection locked="0"/>
    </xf>
    <xf numFmtId="185" fontId="0" fillId="0" borderId="0" xfId="0" applyNumberFormat="1" applyFont="1" applyAlignment="1" applyProtection="1">
      <alignment/>
      <protection locked="0"/>
    </xf>
    <xf numFmtId="185" fontId="0" fillId="0" borderId="10" xfId="0" applyNumberFormat="1" applyFont="1" applyBorder="1" applyAlignment="1" applyProtection="1">
      <alignment horizontal="center" vertical="center" wrapText="1"/>
      <protection locked="0"/>
    </xf>
    <xf numFmtId="185" fontId="0" fillId="0" borderId="10" xfId="0" applyNumberFormat="1" applyFont="1" applyBorder="1" applyAlignment="1" applyProtection="1">
      <alignment vertical="center"/>
      <protection locked="0"/>
    </xf>
    <xf numFmtId="185" fontId="0" fillId="0" borderId="0" xfId="0" applyNumberFormat="1" applyFont="1" applyAlignment="1">
      <alignment/>
    </xf>
    <xf numFmtId="185" fontId="0" fillId="0" borderId="11" xfId="0" applyNumberFormat="1" applyFont="1" applyBorder="1" applyAlignment="1" applyProtection="1">
      <alignment horizontal="center" vertical="center" wrapText="1"/>
      <protection locked="0"/>
    </xf>
    <xf numFmtId="185" fontId="0" fillId="24" borderId="10" xfId="0" applyNumberFormat="1" applyFont="1" applyFill="1" applyBorder="1" applyAlignment="1" applyProtection="1">
      <alignment vertical="center"/>
      <protection locked="0"/>
    </xf>
    <xf numFmtId="0" fontId="25" fillId="24" borderId="10" xfId="0" applyNumberFormat="1" applyFont="1" applyFill="1" applyBorder="1" applyAlignment="1" applyProtection="1">
      <alignment horizontal="left" vertical="center"/>
      <protection/>
    </xf>
    <xf numFmtId="4" fontId="25" fillId="24" borderId="10" xfId="0" applyNumberFormat="1" applyFont="1" applyFill="1" applyBorder="1" applyAlignment="1" applyProtection="1">
      <alignment horizontal="right" vertical="center"/>
      <protection/>
    </xf>
    <xf numFmtId="0" fontId="25" fillId="24" borderId="14" xfId="0" applyNumberFormat="1" applyFont="1" applyFill="1" applyBorder="1" applyAlignment="1" applyProtection="1">
      <alignment horizontal="left" vertical="center"/>
      <protection/>
    </xf>
    <xf numFmtId="0" fontId="25" fillId="24" borderId="19" xfId="0" applyNumberFormat="1" applyFont="1" applyFill="1" applyBorder="1" applyAlignment="1" applyProtection="1">
      <alignment horizontal="left" vertical="center"/>
      <protection/>
    </xf>
    <xf numFmtId="4" fontId="25" fillId="24" borderId="11" xfId="0" applyNumberFormat="1" applyFont="1" applyFill="1" applyBorder="1" applyAlignment="1" applyProtection="1">
      <alignment horizontal="right" vertical="center"/>
      <protection/>
    </xf>
    <xf numFmtId="0" fontId="25" fillId="24" borderId="20" xfId="0" applyNumberFormat="1" applyFont="1" applyFill="1" applyBorder="1" applyAlignment="1" applyProtection="1">
      <alignment horizontal="left" vertical="center"/>
      <protection/>
    </xf>
    <xf numFmtId="4" fontId="25" fillId="24" borderId="12" xfId="0" applyNumberFormat="1" applyFont="1" applyFill="1" applyBorder="1" applyAlignment="1" applyProtection="1">
      <alignment horizontal="right" vertical="center"/>
      <protection/>
    </xf>
    <xf numFmtId="0" fontId="25" fillId="24" borderId="10" xfId="0" applyNumberFormat="1" applyFont="1" applyFill="1" applyBorder="1" applyAlignment="1" applyProtection="1">
      <alignment horizontal="left" vertical="center"/>
      <protection/>
    </xf>
    <xf numFmtId="0" fontId="25" fillId="24" borderId="18" xfId="0" applyNumberFormat="1" applyFont="1" applyFill="1" applyBorder="1" applyAlignment="1" applyProtection="1">
      <alignment horizontal="left" vertical="center" wrapText="1"/>
      <protection/>
    </xf>
    <xf numFmtId="4" fontId="25" fillId="24" borderId="10" xfId="0" applyNumberFormat="1" applyFont="1" applyFill="1" applyBorder="1" applyAlignment="1" applyProtection="1">
      <alignment horizontal="right" vertical="center"/>
      <protection/>
    </xf>
    <xf numFmtId="0" fontId="24" fillId="24" borderId="18" xfId="0" applyNumberFormat="1" applyFont="1" applyFill="1" applyBorder="1" applyAlignment="1" applyProtection="1">
      <alignment horizontal="left" vertical="center" wrapText="1"/>
      <protection/>
    </xf>
    <xf numFmtId="185" fontId="22" fillId="24" borderId="10" xfId="0" applyNumberFormat="1" applyFont="1" applyFill="1" applyBorder="1" applyAlignment="1" applyProtection="1">
      <alignment horizontal="left" vertical="center"/>
      <protection/>
    </xf>
    <xf numFmtId="185" fontId="22" fillId="24" borderId="10" xfId="0" applyNumberFormat="1" applyFont="1" applyFill="1" applyBorder="1" applyAlignment="1" applyProtection="1">
      <alignment horizontal="left" vertical="center" wrapText="1"/>
      <protection/>
    </xf>
    <xf numFmtId="185" fontId="22" fillId="24" borderId="10" xfId="0" applyNumberFormat="1" applyFont="1" applyFill="1" applyBorder="1" applyAlignment="1" applyProtection="1">
      <alignment horizontal="right" vertical="center"/>
      <protection/>
    </xf>
    <xf numFmtId="185" fontId="23" fillId="24" borderId="10" xfId="0" applyNumberFormat="1" applyFont="1" applyFill="1" applyBorder="1" applyAlignment="1" applyProtection="1">
      <alignment horizontal="left" vertical="center" wrapText="1"/>
      <protection/>
    </xf>
    <xf numFmtId="185" fontId="22" fillId="24" borderId="10" xfId="0" applyNumberFormat="1" applyFont="1" applyFill="1" applyBorder="1" applyAlignment="1" applyProtection="1">
      <alignment/>
      <protection/>
    </xf>
    <xf numFmtId="185" fontId="23" fillId="24" borderId="10" xfId="0" applyNumberFormat="1" applyFont="1" applyFill="1" applyBorder="1" applyAlignment="1" applyProtection="1">
      <alignment horizontal="center" vertical="center"/>
      <protection/>
    </xf>
    <xf numFmtId="185" fontId="22" fillId="24" borderId="10" xfId="0" applyNumberFormat="1" applyFont="1" applyFill="1" applyBorder="1" applyAlignment="1" applyProtection="1">
      <alignment vertical="center"/>
      <protection/>
    </xf>
    <xf numFmtId="185" fontId="22" fillId="24" borderId="10" xfId="0" applyNumberFormat="1" applyFont="1" applyFill="1" applyBorder="1" applyAlignment="1" applyProtection="1">
      <alignment horizontal="center" vertical="center"/>
      <protection/>
    </xf>
    <xf numFmtId="185" fontId="22" fillId="24" borderId="10" xfId="0" applyNumberFormat="1" applyFont="1" applyFill="1" applyBorder="1" applyAlignment="1" applyProtection="1">
      <alignment horizontal="center" vertical="center" wrapText="1"/>
      <protection/>
    </xf>
    <xf numFmtId="208" fontId="25" fillId="0" borderId="10" xfId="0" applyNumberFormat="1" applyFont="1" applyBorder="1" applyAlignment="1" applyProtection="1">
      <alignment vertical="center" wrapText="1"/>
      <protection locked="0"/>
    </xf>
    <xf numFmtId="1" fontId="20" fillId="0" borderId="17" xfId="0" applyNumberFormat="1" applyFont="1" applyBorder="1" applyAlignment="1" applyProtection="1">
      <alignment horizontal="left" wrapText="1"/>
      <protection locked="0"/>
    </xf>
    <xf numFmtId="208" fontId="15" fillId="0" borderId="0" xfId="0" applyNumberFormat="1" applyFont="1" applyAlignment="1" applyProtection="1">
      <alignment horizontal="left" vertical="center"/>
      <protection locked="0"/>
    </xf>
    <xf numFmtId="208" fontId="8" fillId="0" borderId="0" xfId="0" applyNumberFormat="1" applyFont="1" applyAlignment="1" applyProtection="1">
      <alignment horizontal="center"/>
      <protection locked="0"/>
    </xf>
    <xf numFmtId="185" fontId="23" fillId="24" borderId="18" xfId="0" applyNumberFormat="1" applyFont="1" applyFill="1" applyBorder="1" applyAlignment="1" applyProtection="1">
      <alignment horizontal="center" vertical="center"/>
      <protection/>
    </xf>
    <xf numFmtId="185" fontId="23" fillId="24" borderId="21" xfId="0" applyNumberFormat="1" applyFont="1" applyFill="1" applyBorder="1" applyAlignment="1" applyProtection="1">
      <alignment horizontal="center" vertical="center"/>
      <protection/>
    </xf>
    <xf numFmtId="0" fontId="16"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1" fontId="0" fillId="0" borderId="22" xfId="0" applyNumberFormat="1" applyFont="1" applyBorder="1" applyAlignment="1" applyProtection="1">
      <alignment horizontal="center"/>
      <protection locked="0"/>
    </xf>
    <xf numFmtId="0" fontId="0" fillId="0" borderId="22" xfId="0" applyFont="1" applyBorder="1" applyAlignment="1" applyProtection="1">
      <alignment horizontal="center"/>
      <protection locked="0"/>
    </xf>
    <xf numFmtId="1" fontId="0" fillId="0" borderId="11" xfId="0" applyNumberFormat="1" applyFont="1" applyBorder="1" applyAlignment="1" applyProtection="1">
      <alignment horizontal="center" vertical="center" wrapText="1"/>
      <protection locked="0"/>
    </xf>
    <xf numFmtId="1" fontId="0" fillId="0" borderId="12" xfId="0" applyNumberFormat="1" applyFont="1" applyBorder="1" applyAlignment="1" applyProtection="1">
      <alignment horizontal="center" vertical="center" wrapText="1"/>
      <protection locked="0"/>
    </xf>
    <xf numFmtId="2" fontId="0" fillId="0" borderId="11" xfId="0" applyNumberFormat="1" applyFont="1" applyBorder="1" applyAlignment="1" applyProtection="1">
      <alignment horizontal="center" vertical="center" wrapText="1"/>
      <protection locked="0"/>
    </xf>
    <xf numFmtId="2" fontId="0" fillId="0" borderId="12" xfId="0" applyNumberFormat="1" applyFont="1" applyBorder="1" applyAlignment="1" applyProtection="1">
      <alignment horizontal="center" vertical="center" wrapText="1"/>
      <protection locked="0"/>
    </xf>
    <xf numFmtId="1" fontId="12" fillId="0" borderId="17" xfId="0" applyNumberFormat="1" applyFont="1" applyBorder="1" applyAlignment="1" applyProtection="1">
      <alignment horizontal="left" vertical="center" wrapText="1"/>
      <protection locked="0"/>
    </xf>
    <xf numFmtId="1" fontId="0" fillId="0" borderId="17" xfId="0" applyNumberFormat="1" applyFont="1" applyBorder="1" applyAlignment="1" applyProtection="1">
      <alignment horizontal="left"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2" xfId="0" applyNumberFormat="1" applyFont="1" applyBorder="1" applyAlignment="1" applyProtection="1">
      <alignment horizontal="center" vertical="center" wrapText="1"/>
      <protection locked="0"/>
    </xf>
    <xf numFmtId="0" fontId="10" fillId="0" borderId="0" xfId="0" applyFont="1" applyAlignment="1" applyProtection="1">
      <alignment horizontal="center"/>
      <protection locked="0"/>
    </xf>
    <xf numFmtId="1" fontId="0" fillId="0" borderId="11" xfId="0" applyNumberFormat="1" applyFont="1" applyBorder="1" applyAlignment="1" applyProtection="1">
      <alignment horizontal="center" vertical="center" wrapText="1"/>
      <protection locked="0"/>
    </xf>
    <xf numFmtId="1" fontId="0" fillId="0" borderId="12" xfId="0" applyNumberFormat="1" applyFont="1" applyBorder="1" applyAlignment="1" applyProtection="1">
      <alignment horizontal="center" vertical="center" wrapText="1"/>
      <protection locked="0"/>
    </xf>
    <xf numFmtId="2" fontId="0" fillId="0" borderId="11" xfId="0" applyNumberFormat="1" applyFont="1" applyBorder="1" applyAlignment="1" applyProtection="1">
      <alignment horizontal="center" vertical="center" wrapText="1"/>
      <protection locked="0"/>
    </xf>
    <xf numFmtId="2" fontId="0" fillId="0" borderId="12"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2"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 fontId="20" fillId="0" borderId="0" xfId="0" applyNumberFormat="1" applyFont="1" applyBorder="1" applyAlignment="1" applyProtection="1">
      <alignment horizontal="center"/>
      <protection locked="0"/>
    </xf>
    <xf numFmtId="1" fontId="8" fillId="0" borderId="0" xfId="0" applyNumberFormat="1" applyFont="1" applyAlignment="1" applyProtection="1">
      <alignment horizontal="center"/>
      <protection locked="0"/>
    </xf>
    <xf numFmtId="1" fontId="8" fillId="0" borderId="0" xfId="0" applyNumberFormat="1" applyFont="1" applyAlignment="1" applyProtection="1">
      <alignment horizontal="center"/>
      <protection locked="0"/>
    </xf>
    <xf numFmtId="2" fontId="0" fillId="0" borderId="22" xfId="0" applyNumberFormat="1" applyFont="1" applyBorder="1" applyAlignment="1">
      <alignment horizontal="center"/>
    </xf>
    <xf numFmtId="2" fontId="19" fillId="0" borderId="22" xfId="0" applyNumberFormat="1" applyFont="1" applyBorder="1" applyAlignment="1" applyProtection="1">
      <alignment horizontal="center"/>
      <protection locked="0"/>
    </xf>
    <xf numFmtId="1" fontId="1" fillId="0" borderId="17" xfId="0" applyNumberFormat="1" applyFont="1" applyBorder="1" applyAlignment="1" applyProtection="1">
      <alignment horizontal="left" wrapText="1"/>
      <protection locked="0"/>
    </xf>
    <xf numFmtId="185" fontId="23" fillId="24" borderId="14" xfId="0" applyNumberFormat="1" applyFont="1" applyFill="1" applyBorder="1" applyAlignment="1" applyProtection="1">
      <alignment horizontal="center" vertical="center"/>
      <protection/>
    </xf>
    <xf numFmtId="185" fontId="21" fillId="0" borderId="0" xfId="0" applyNumberFormat="1" applyFont="1" applyFill="1" applyBorder="1" applyAlignment="1" applyProtection="1">
      <alignment horizontal="center" vertical="center"/>
      <protection/>
    </xf>
    <xf numFmtId="185" fontId="21" fillId="0" borderId="0" xfId="0" applyNumberFormat="1" applyFont="1" applyFill="1" applyBorder="1" applyAlignment="1" applyProtection="1">
      <alignment horizontal="center" vertical="center"/>
      <protection/>
    </xf>
    <xf numFmtId="185" fontId="22" fillId="0" borderId="22" xfId="0" applyNumberFormat="1" applyFont="1" applyFill="1" applyBorder="1" applyAlignment="1">
      <alignment horizontal="center" vertical="center"/>
    </xf>
    <xf numFmtId="185" fontId="22" fillId="0" borderId="22"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326;&#22992;&#30005;&#33041;\E\&#36164;&#26009;\2013&#24037;&#20316;\2013&#24180;&#24066;&#30452;&#26376;&#25253;\6&#26376;&#24066;&#30452;&#26376;&#25253;\2009&#24180;&#24066;&#30452;&#25910;&#25903;&#26376;&#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01"/>
      <sheetName val="z01"/>
      <sheetName val="2009.1"/>
    </sheetNames>
    <sheetDataSet>
      <sheetData sheetId="1">
        <row r="22">
          <cell r="L22">
            <v>20569</v>
          </cell>
        </row>
        <row r="23">
          <cell r="L23">
            <v>41658</v>
          </cell>
        </row>
        <row r="24">
          <cell r="L24">
            <v>72569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1"/>
  <sheetViews>
    <sheetView showGridLines="0" showZeros="0" zoomScalePageLayoutView="0" workbookViewId="0" topLeftCell="A1">
      <selection activeCell="B21" sqref="B21"/>
    </sheetView>
  </sheetViews>
  <sheetFormatPr defaultColWidth="9.00390625" defaultRowHeight="14.25"/>
  <cols>
    <col min="1" max="1" width="14.50390625" style="9" customWidth="1"/>
    <col min="2" max="2" width="115.125" style="9" customWidth="1"/>
    <col min="3" max="16384" width="9.00390625" style="8" customWidth="1"/>
  </cols>
  <sheetData>
    <row r="1" spans="1:2" ht="18.75">
      <c r="A1" s="29" t="s">
        <v>365</v>
      </c>
      <c r="B1"/>
    </row>
    <row r="2" spans="1:2" s="4" customFormat="1" ht="24" customHeight="1">
      <c r="A2" s="29"/>
      <c r="B2"/>
    </row>
    <row r="3" spans="1:2" s="4" customFormat="1" ht="21.75" customHeight="1">
      <c r="A3" s="30"/>
      <c r="B3"/>
    </row>
    <row r="4" spans="1:2" ht="19.5" customHeight="1">
      <c r="A4"/>
      <c r="B4"/>
    </row>
    <row r="5" spans="1:2" ht="16.5" customHeight="1">
      <c r="A5"/>
      <c r="B5"/>
    </row>
    <row r="6" spans="1:2" ht="16.5" customHeight="1">
      <c r="A6"/>
      <c r="B6"/>
    </row>
    <row r="7" spans="1:2" ht="16.5" customHeight="1">
      <c r="A7"/>
      <c r="B7"/>
    </row>
    <row r="8" spans="1:2" ht="16.5" customHeight="1">
      <c r="A8"/>
      <c r="B8"/>
    </row>
    <row r="9" spans="1:2" ht="35.25" customHeight="1">
      <c r="A9" s="161" t="s">
        <v>1284</v>
      </c>
      <c r="B9" s="162"/>
    </row>
    <row r="10" spans="1:2" ht="44.25" customHeight="1">
      <c r="A10" s="162"/>
      <c r="B10" s="162"/>
    </row>
    <row r="11" spans="1:2" ht="16.5" customHeight="1">
      <c r="A11"/>
      <c r="B11"/>
    </row>
    <row r="12" spans="1:2" ht="16.5" customHeight="1">
      <c r="A12"/>
      <c r="B12"/>
    </row>
    <row r="13" spans="1:2" ht="16.5" customHeight="1">
      <c r="A13"/>
      <c r="B13"/>
    </row>
    <row r="14" spans="1:2" ht="16.5" customHeight="1">
      <c r="A14"/>
      <c r="B14"/>
    </row>
    <row r="15" spans="1:2" ht="16.5" customHeight="1">
      <c r="A15" s="163" t="s">
        <v>364</v>
      </c>
      <c r="B15" s="163"/>
    </row>
    <row r="16" spans="1:2" ht="16.5" customHeight="1">
      <c r="A16"/>
      <c r="B16"/>
    </row>
    <row r="17" spans="1:2" ht="16.5" customHeight="1">
      <c r="A17"/>
      <c r="B17"/>
    </row>
    <row r="18" spans="1:2" ht="16.5" customHeight="1">
      <c r="A18"/>
      <c r="B18"/>
    </row>
    <row r="19" spans="1:2" ht="16.5" customHeight="1">
      <c r="A19"/>
      <c r="B19"/>
    </row>
    <row r="20" spans="1:2" ht="16.5" customHeight="1">
      <c r="A20"/>
      <c r="B20"/>
    </row>
    <row r="21" spans="1:2" ht="37.5" customHeight="1">
      <c r="A21" s="17"/>
      <c r="B21" s="24"/>
    </row>
  </sheetData>
  <sheetProtection/>
  <mergeCells count="3">
    <mergeCell ref="A9:B9"/>
    <mergeCell ref="A10:B10"/>
    <mergeCell ref="A15:B15"/>
  </mergeCells>
  <printOptions horizontalCentered="1" verticalCentered="1"/>
  <pageMargins left="0.5905511811023623" right="0.3937007874015748" top="0.45" bottom="2.09" header="0" footer="0.1968503937007874"/>
  <pageSetup horizontalDpi="180" verticalDpi="180" orientation="landscape" paperSize="9" scale="90" r:id="rId1"/>
</worksheet>
</file>

<file path=xl/worksheets/sheet2.xml><?xml version="1.0" encoding="utf-8"?>
<worksheet xmlns="http://schemas.openxmlformats.org/spreadsheetml/2006/main" xmlns:r="http://schemas.openxmlformats.org/officeDocument/2006/relationships">
  <dimension ref="A1:M38"/>
  <sheetViews>
    <sheetView showGridLines="0" showZeros="0" zoomScalePageLayoutView="0" workbookViewId="0" topLeftCell="A1">
      <selection activeCell="O33" sqref="O33"/>
    </sheetView>
  </sheetViews>
  <sheetFormatPr defaultColWidth="9.00390625" defaultRowHeight="14.25"/>
  <cols>
    <col min="1" max="1" width="34.375" style="9" customWidth="1"/>
    <col min="2" max="2" width="10.875" style="9" customWidth="1"/>
    <col min="3" max="3" width="11.25390625" style="9" customWidth="1"/>
    <col min="4" max="4" width="11.375" style="14" customWidth="1"/>
    <col min="5" max="5" width="10.375" style="10" customWidth="1"/>
    <col min="6" max="7" width="10.25390625" style="14" customWidth="1"/>
    <col min="8" max="9" width="10.25390625" style="9" customWidth="1"/>
    <col min="10" max="11" width="10.50390625" style="10" customWidth="1"/>
    <col min="12" max="12" width="9.625" style="9" customWidth="1"/>
    <col min="13" max="13" width="5.75390625" style="8" hidden="1" customWidth="1"/>
    <col min="14" max="14" width="9.125" style="8" customWidth="1"/>
    <col min="15" max="16384" width="9.00390625" style="8" customWidth="1"/>
  </cols>
  <sheetData>
    <row r="1" ht="14.25">
      <c r="A1" s="9" t="s">
        <v>1194</v>
      </c>
    </row>
    <row r="2" spans="1:13" s="4" customFormat="1" ht="38.25" customHeight="1">
      <c r="A2" s="108" t="s">
        <v>1283</v>
      </c>
      <c r="B2" s="1"/>
      <c r="C2" s="1"/>
      <c r="D2" s="13"/>
      <c r="E2" s="2"/>
      <c r="F2" s="13"/>
      <c r="G2" s="13"/>
      <c r="H2" s="1"/>
      <c r="I2" s="1"/>
      <c r="J2" s="2"/>
      <c r="K2" s="2"/>
      <c r="L2" s="1"/>
      <c r="M2" s="3"/>
    </row>
    <row r="3" spans="1:13" s="4" customFormat="1" ht="21.75" customHeight="1">
      <c r="A3" s="1"/>
      <c r="B3" s="1"/>
      <c r="C3" s="1"/>
      <c r="D3" s="13"/>
      <c r="E3" s="2"/>
      <c r="F3" s="13"/>
      <c r="G3" s="13"/>
      <c r="H3" s="1"/>
      <c r="I3" s="1"/>
      <c r="J3" s="2"/>
      <c r="K3" s="2"/>
      <c r="L3" s="1"/>
      <c r="M3" s="28"/>
    </row>
    <row r="4" spans="1:13" ht="19.5" customHeight="1">
      <c r="A4" s="8" t="s">
        <v>1144</v>
      </c>
      <c r="D4" s="164" t="s">
        <v>1145</v>
      </c>
      <c r="E4" s="164"/>
      <c r="F4" s="164"/>
      <c r="G4" s="164"/>
      <c r="H4" s="10"/>
      <c r="J4" s="14"/>
      <c r="K4" s="165" t="s">
        <v>1146</v>
      </c>
      <c r="L4" s="165"/>
      <c r="M4" s="5" t="s">
        <v>356</v>
      </c>
    </row>
    <row r="5" spans="1:13" ht="24.75" customHeight="1">
      <c r="A5" s="172" t="s">
        <v>345</v>
      </c>
      <c r="B5" s="166" t="s">
        <v>346</v>
      </c>
      <c r="C5" s="166" t="s">
        <v>347</v>
      </c>
      <c r="D5" s="166" t="s">
        <v>348</v>
      </c>
      <c r="E5" s="168" t="s">
        <v>349</v>
      </c>
      <c r="F5" s="166" t="s">
        <v>350</v>
      </c>
      <c r="G5" s="166" t="s">
        <v>1267</v>
      </c>
      <c r="H5" s="168" t="s">
        <v>1268</v>
      </c>
      <c r="I5" s="166" t="s">
        <v>1147</v>
      </c>
      <c r="J5" s="166" t="s">
        <v>352</v>
      </c>
      <c r="K5" s="166" t="s">
        <v>1269</v>
      </c>
      <c r="L5" s="168" t="s">
        <v>1270</v>
      </c>
      <c r="M5" s="18" t="s">
        <v>353</v>
      </c>
    </row>
    <row r="6" spans="1:13" ht="23.25" customHeight="1">
      <c r="A6" s="173"/>
      <c r="B6" s="167"/>
      <c r="C6" s="167"/>
      <c r="D6" s="167"/>
      <c r="E6" s="169"/>
      <c r="F6" s="167"/>
      <c r="G6" s="167"/>
      <c r="H6" s="169"/>
      <c r="I6" s="167"/>
      <c r="J6" s="167"/>
      <c r="K6" s="167"/>
      <c r="L6" s="169"/>
      <c r="M6" s="19"/>
    </row>
    <row r="7" spans="1:13" ht="16.5" customHeight="1">
      <c r="A7" s="99" t="s">
        <v>361</v>
      </c>
      <c r="B7" s="100">
        <v>272490</v>
      </c>
      <c r="C7" s="100">
        <v>111470</v>
      </c>
      <c r="D7" s="100">
        <v>138467</v>
      </c>
      <c r="E7" s="101">
        <v>50.81544276854196</v>
      </c>
      <c r="F7" s="100">
        <v>142111</v>
      </c>
      <c r="G7" s="100">
        <v>-3644</v>
      </c>
      <c r="H7" s="102">
        <v>-2.5641927788841117</v>
      </c>
      <c r="I7" s="100">
        <v>26997</v>
      </c>
      <c r="J7" s="100">
        <v>28237</v>
      </c>
      <c r="K7" s="100">
        <v>-1240</v>
      </c>
      <c r="L7" s="101">
        <v>-4.391401352834933</v>
      </c>
      <c r="M7" s="7"/>
    </row>
    <row r="8" spans="1:13" ht="16.5" customHeight="1">
      <c r="A8" s="100" t="s">
        <v>1226</v>
      </c>
      <c r="B8" s="100">
        <v>70000</v>
      </c>
      <c r="C8" s="100">
        <v>37307</v>
      </c>
      <c r="D8" s="100">
        <v>41550</v>
      </c>
      <c r="E8" s="101">
        <v>59.357142857142854</v>
      </c>
      <c r="F8" s="100">
        <v>43746</v>
      </c>
      <c r="G8" s="100">
        <v>-2196</v>
      </c>
      <c r="H8" s="102">
        <v>-5.019887532574407</v>
      </c>
      <c r="I8" s="100">
        <v>4243</v>
      </c>
      <c r="J8" s="100">
        <v>7535</v>
      </c>
      <c r="K8" s="100">
        <v>-3292</v>
      </c>
      <c r="L8" s="101">
        <v>-43.68944923689449</v>
      </c>
      <c r="M8" s="7"/>
    </row>
    <row r="9" spans="1:13" ht="16.5" customHeight="1">
      <c r="A9" s="100" t="s">
        <v>1235</v>
      </c>
      <c r="B9" s="100"/>
      <c r="C9" s="100">
        <v>20046</v>
      </c>
      <c r="D9" s="100">
        <v>22442</v>
      </c>
      <c r="E9" s="101">
        <v>0</v>
      </c>
      <c r="F9" s="100">
        <v>21133</v>
      </c>
      <c r="G9" s="100">
        <v>1309</v>
      </c>
      <c r="H9" s="102">
        <v>6.194104007949653</v>
      </c>
      <c r="I9" s="100">
        <v>2396</v>
      </c>
      <c r="J9" s="100">
        <v>3276</v>
      </c>
      <c r="K9" s="100">
        <v>-880</v>
      </c>
      <c r="L9" s="101">
        <v>-26.862026862026863</v>
      </c>
      <c r="M9" s="7"/>
    </row>
    <row r="10" spans="1:13" ht="16.5" customHeight="1">
      <c r="A10" s="100" t="s">
        <v>1227</v>
      </c>
      <c r="B10" s="100">
        <v>30000</v>
      </c>
      <c r="C10" s="100">
        <v>14461</v>
      </c>
      <c r="D10" s="100">
        <v>15201</v>
      </c>
      <c r="E10" s="101">
        <v>50.67</v>
      </c>
      <c r="F10" s="100">
        <v>15843</v>
      </c>
      <c r="G10" s="100">
        <v>-642</v>
      </c>
      <c r="H10" s="102">
        <v>-4.052262829009657</v>
      </c>
      <c r="I10" s="100">
        <v>740</v>
      </c>
      <c r="J10" s="100">
        <v>3521</v>
      </c>
      <c r="K10" s="100">
        <v>-2781</v>
      </c>
      <c r="L10" s="101">
        <v>-78.98324339676228</v>
      </c>
      <c r="M10" s="7"/>
    </row>
    <row r="11" spans="1:13" ht="16.5" customHeight="1">
      <c r="A11" s="100" t="s">
        <v>1228</v>
      </c>
      <c r="B11" s="100">
        <v>8000</v>
      </c>
      <c r="C11" s="100">
        <v>3025</v>
      </c>
      <c r="D11" s="100">
        <v>3362</v>
      </c>
      <c r="E11" s="101">
        <v>42.025</v>
      </c>
      <c r="F11" s="100">
        <v>4329</v>
      </c>
      <c r="G11" s="100">
        <v>-967</v>
      </c>
      <c r="H11" s="102">
        <v>-22.337722337722337</v>
      </c>
      <c r="I11" s="100">
        <v>337</v>
      </c>
      <c r="J11" s="100">
        <v>630</v>
      </c>
      <c r="K11" s="100">
        <v>-293</v>
      </c>
      <c r="L11" s="101">
        <v>-46.507936507936506</v>
      </c>
      <c r="M11" s="7"/>
    </row>
    <row r="12" spans="1:13" ht="16.5" customHeight="1">
      <c r="A12" s="100" t="s">
        <v>1236</v>
      </c>
      <c r="B12" s="100">
        <v>240</v>
      </c>
      <c r="C12" s="100">
        <v>164</v>
      </c>
      <c r="D12" s="100">
        <v>174</v>
      </c>
      <c r="E12" s="101">
        <v>72.5</v>
      </c>
      <c r="F12" s="100">
        <v>94</v>
      </c>
      <c r="G12" s="100">
        <v>80</v>
      </c>
      <c r="H12" s="102">
        <v>85.1063829787234</v>
      </c>
      <c r="I12" s="100">
        <v>10</v>
      </c>
      <c r="J12" s="100">
        <v>16</v>
      </c>
      <c r="K12" s="100">
        <v>-6</v>
      </c>
      <c r="L12" s="101">
        <v>-37.5</v>
      </c>
      <c r="M12" s="7"/>
    </row>
    <row r="13" spans="1:13" ht="16.5" customHeight="1">
      <c r="A13" s="100" t="s">
        <v>1229</v>
      </c>
      <c r="B13" s="100">
        <v>22000</v>
      </c>
      <c r="C13" s="100">
        <v>8885</v>
      </c>
      <c r="D13" s="100">
        <v>10158</v>
      </c>
      <c r="E13" s="101">
        <v>46.17272727272727</v>
      </c>
      <c r="F13" s="100">
        <v>9975</v>
      </c>
      <c r="G13" s="100">
        <v>183</v>
      </c>
      <c r="H13" s="102">
        <v>1.8345864661654134</v>
      </c>
      <c r="I13" s="100">
        <v>1273</v>
      </c>
      <c r="J13" s="100">
        <v>1876</v>
      </c>
      <c r="K13" s="100">
        <v>-603</v>
      </c>
      <c r="L13" s="101">
        <v>-32.142857142857146</v>
      </c>
      <c r="M13" s="7"/>
    </row>
    <row r="14" spans="1:13" ht="16.5" customHeight="1">
      <c r="A14" s="100" t="s">
        <v>1230</v>
      </c>
      <c r="B14" s="100">
        <v>11500</v>
      </c>
      <c r="C14" s="100">
        <v>3633</v>
      </c>
      <c r="D14" s="100">
        <v>3839</v>
      </c>
      <c r="E14" s="101">
        <v>33.38260869565217</v>
      </c>
      <c r="F14" s="100">
        <v>4355</v>
      </c>
      <c r="G14" s="100">
        <v>-516</v>
      </c>
      <c r="H14" s="102">
        <v>-11.848450057405282</v>
      </c>
      <c r="I14" s="100">
        <v>206</v>
      </c>
      <c r="J14" s="100">
        <v>362</v>
      </c>
      <c r="K14" s="100">
        <v>-156</v>
      </c>
      <c r="L14" s="101">
        <v>-43.0939226519337</v>
      </c>
      <c r="M14" s="7"/>
    </row>
    <row r="15" spans="1:13" ht="16.5" customHeight="1">
      <c r="A15" s="100" t="s">
        <v>1231</v>
      </c>
      <c r="B15" s="100">
        <v>6200</v>
      </c>
      <c r="C15" s="100">
        <v>2442</v>
      </c>
      <c r="D15" s="100">
        <v>2906</v>
      </c>
      <c r="E15" s="101">
        <v>46.87096774193548</v>
      </c>
      <c r="F15" s="100">
        <v>3082</v>
      </c>
      <c r="G15" s="100">
        <v>-176</v>
      </c>
      <c r="H15" s="102">
        <v>-5.710577547047372</v>
      </c>
      <c r="I15" s="100">
        <v>464</v>
      </c>
      <c r="J15" s="100">
        <v>382</v>
      </c>
      <c r="K15" s="100">
        <v>82</v>
      </c>
      <c r="L15" s="101">
        <v>21.465968586387437</v>
      </c>
      <c r="M15" s="7"/>
    </row>
    <row r="16" spans="1:13" ht="16.5" customHeight="1">
      <c r="A16" s="100" t="s">
        <v>1237</v>
      </c>
      <c r="B16" s="100">
        <v>13000</v>
      </c>
      <c r="C16" s="100">
        <v>4326</v>
      </c>
      <c r="D16" s="100">
        <v>4446</v>
      </c>
      <c r="E16" s="101">
        <v>34.2</v>
      </c>
      <c r="F16" s="100">
        <v>7849</v>
      </c>
      <c r="G16" s="100">
        <v>-3403</v>
      </c>
      <c r="H16" s="102">
        <v>-43.355841508472416</v>
      </c>
      <c r="I16" s="100">
        <v>120</v>
      </c>
      <c r="J16" s="100">
        <v>521</v>
      </c>
      <c r="K16" s="100">
        <v>-401</v>
      </c>
      <c r="L16" s="101">
        <v>-76.96737044145874</v>
      </c>
      <c r="M16" s="7"/>
    </row>
    <row r="17" spans="1:13" ht="16.5" customHeight="1">
      <c r="A17" s="100" t="s">
        <v>1232</v>
      </c>
      <c r="B17" s="100">
        <v>32000</v>
      </c>
      <c r="C17" s="100">
        <v>11225</v>
      </c>
      <c r="D17" s="100">
        <v>13826</v>
      </c>
      <c r="E17" s="101">
        <v>43.206250000000004</v>
      </c>
      <c r="F17" s="100">
        <v>13451</v>
      </c>
      <c r="G17" s="100">
        <v>375</v>
      </c>
      <c r="H17" s="102">
        <v>2.787896810646049</v>
      </c>
      <c r="I17" s="100">
        <v>2601</v>
      </c>
      <c r="J17" s="100">
        <v>4581</v>
      </c>
      <c r="K17" s="100">
        <v>-1980</v>
      </c>
      <c r="L17" s="101">
        <v>-43.222003929273086</v>
      </c>
      <c r="M17" s="7"/>
    </row>
    <row r="18" spans="1:13" ht="16.5" customHeight="1">
      <c r="A18" s="100" t="s">
        <v>1238</v>
      </c>
      <c r="B18" s="100">
        <v>5500</v>
      </c>
      <c r="C18" s="100">
        <v>2592</v>
      </c>
      <c r="D18" s="100">
        <v>3024</v>
      </c>
      <c r="E18" s="101">
        <v>54.981818181818184</v>
      </c>
      <c r="F18" s="100">
        <v>2739</v>
      </c>
      <c r="G18" s="100">
        <v>285</v>
      </c>
      <c r="H18" s="102">
        <v>10.405257393209201</v>
      </c>
      <c r="I18" s="100">
        <v>432</v>
      </c>
      <c r="J18" s="100">
        <v>407</v>
      </c>
      <c r="K18" s="100">
        <v>25</v>
      </c>
      <c r="L18" s="101">
        <v>6.142506142506143</v>
      </c>
      <c r="M18" s="7"/>
    </row>
    <row r="19" spans="1:13" ht="16.5" customHeight="1">
      <c r="A19" s="103" t="s">
        <v>1233</v>
      </c>
      <c r="B19" s="100"/>
      <c r="C19" s="100">
        <v>0</v>
      </c>
      <c r="D19" s="100">
        <v>0</v>
      </c>
      <c r="E19" s="101">
        <v>0</v>
      </c>
      <c r="F19" s="100">
        <v>0</v>
      </c>
      <c r="G19" s="100">
        <v>0</v>
      </c>
      <c r="H19" s="102">
        <v>0</v>
      </c>
      <c r="I19" s="100">
        <v>0</v>
      </c>
      <c r="J19" s="100">
        <v>0</v>
      </c>
      <c r="K19" s="100">
        <v>0</v>
      </c>
      <c r="L19" s="101"/>
      <c r="M19" s="7"/>
    </row>
    <row r="20" spans="1:13" ht="16.5" customHeight="1">
      <c r="A20" s="100" t="s">
        <v>1239</v>
      </c>
      <c r="B20" s="100">
        <v>18000</v>
      </c>
      <c r="C20" s="100">
        <v>8241</v>
      </c>
      <c r="D20" s="100">
        <v>12310</v>
      </c>
      <c r="E20" s="101">
        <v>68.38888888888889</v>
      </c>
      <c r="F20" s="100">
        <v>6755</v>
      </c>
      <c r="G20" s="100">
        <v>5555</v>
      </c>
      <c r="H20" s="102">
        <v>82.23538119911177</v>
      </c>
      <c r="I20" s="100">
        <v>4069</v>
      </c>
      <c r="J20" s="100">
        <v>4787</v>
      </c>
      <c r="K20" s="100">
        <v>-718</v>
      </c>
      <c r="L20" s="101">
        <v>0</v>
      </c>
      <c r="M20" s="7"/>
    </row>
    <row r="21" spans="1:13" ht="16.5" customHeight="1">
      <c r="A21" s="100" t="s">
        <v>1240</v>
      </c>
      <c r="B21" s="100">
        <v>55000</v>
      </c>
      <c r="C21" s="100">
        <v>14934</v>
      </c>
      <c r="D21" s="100">
        <v>27430</v>
      </c>
      <c r="E21" s="101">
        <v>49.872727272727275</v>
      </c>
      <c r="F21" s="100">
        <v>29793</v>
      </c>
      <c r="G21" s="100">
        <v>-2363</v>
      </c>
      <c r="H21" s="102">
        <v>-7.931393280300742</v>
      </c>
      <c r="I21" s="100">
        <v>12496</v>
      </c>
      <c r="J21" s="100">
        <v>3606</v>
      </c>
      <c r="K21" s="100">
        <v>8890</v>
      </c>
      <c r="L21" s="101">
        <v>246.53355518580145</v>
      </c>
      <c r="M21" s="7"/>
    </row>
    <row r="22" spans="1:13" ht="16.5" customHeight="1">
      <c r="A22" s="100" t="s">
        <v>1241</v>
      </c>
      <c r="B22" s="100">
        <v>1050</v>
      </c>
      <c r="C22" s="100">
        <v>266</v>
      </c>
      <c r="D22" s="100">
        <v>267</v>
      </c>
      <c r="E22" s="101">
        <v>25.428571428571427</v>
      </c>
      <c r="F22" s="100">
        <v>100</v>
      </c>
      <c r="G22" s="100">
        <v>167</v>
      </c>
      <c r="H22" s="102">
        <v>167</v>
      </c>
      <c r="I22" s="100">
        <v>1</v>
      </c>
      <c r="J22" s="100">
        <v>13</v>
      </c>
      <c r="K22" s="100">
        <v>-12</v>
      </c>
      <c r="L22" s="101" t="s">
        <v>1525</v>
      </c>
      <c r="M22" s="7"/>
    </row>
    <row r="23" spans="1:13" ht="16.5" customHeight="1">
      <c r="A23" s="100" t="s">
        <v>1234</v>
      </c>
      <c r="B23" s="100"/>
      <c r="C23" s="100">
        <v>-50</v>
      </c>
      <c r="D23" s="100">
        <v>-50</v>
      </c>
      <c r="E23" s="101"/>
      <c r="F23" s="100">
        <v>0</v>
      </c>
      <c r="G23" s="100">
        <v>-50</v>
      </c>
      <c r="H23" s="102" t="s">
        <v>356</v>
      </c>
      <c r="I23" s="100">
        <v>0</v>
      </c>
      <c r="J23" s="100">
        <v>0</v>
      </c>
      <c r="K23" s="100">
        <v>0</v>
      </c>
      <c r="L23" s="101">
        <v>0</v>
      </c>
      <c r="M23" s="7"/>
    </row>
    <row r="24" spans="1:13" ht="16.5" customHeight="1">
      <c r="A24" s="99" t="s">
        <v>362</v>
      </c>
      <c r="B24" s="100">
        <v>143013</v>
      </c>
      <c r="C24" s="100">
        <v>59406</v>
      </c>
      <c r="D24" s="100">
        <v>87106</v>
      </c>
      <c r="E24" s="101">
        <v>60.90774964513715</v>
      </c>
      <c r="F24" s="100">
        <v>72358</v>
      </c>
      <c r="G24" s="100">
        <v>14748</v>
      </c>
      <c r="H24" s="102">
        <v>20.381989551950024</v>
      </c>
      <c r="I24" s="100">
        <v>27700</v>
      </c>
      <c r="J24" s="100">
        <v>27259</v>
      </c>
      <c r="K24" s="100">
        <v>441</v>
      </c>
      <c r="L24" s="101">
        <v>1.617814299864265</v>
      </c>
      <c r="M24" s="7"/>
    </row>
    <row r="25" spans="1:13" ht="16.5" customHeight="1">
      <c r="A25" s="100" t="s">
        <v>1148</v>
      </c>
      <c r="B25" s="100">
        <v>48000</v>
      </c>
      <c r="C25" s="100">
        <v>16018</v>
      </c>
      <c r="D25" s="100">
        <v>22801</v>
      </c>
      <c r="E25" s="101">
        <v>47.50208333333333</v>
      </c>
      <c r="F25" s="100">
        <v>18257</v>
      </c>
      <c r="G25" s="100">
        <v>4544</v>
      </c>
      <c r="H25" s="102">
        <v>24.88908363915211</v>
      </c>
      <c r="I25" s="100">
        <v>6783</v>
      </c>
      <c r="J25" s="100">
        <v>11281</v>
      </c>
      <c r="K25" s="100">
        <v>-4498</v>
      </c>
      <c r="L25" s="101">
        <v>-39.87235174186686</v>
      </c>
      <c r="M25" s="7"/>
    </row>
    <row r="26" spans="1:13" ht="16.5" customHeight="1">
      <c r="A26" s="104" t="s">
        <v>1149</v>
      </c>
      <c r="B26" s="100"/>
      <c r="C26" s="100">
        <v>4003</v>
      </c>
      <c r="D26" s="100">
        <v>4614</v>
      </c>
      <c r="E26" s="101">
        <v>0</v>
      </c>
      <c r="F26" s="100">
        <v>4594</v>
      </c>
      <c r="G26" s="100">
        <v>20</v>
      </c>
      <c r="H26" s="102">
        <v>0.43535045711798</v>
      </c>
      <c r="I26" s="100">
        <v>611</v>
      </c>
      <c r="J26" s="100">
        <v>746</v>
      </c>
      <c r="K26" s="100">
        <v>-135</v>
      </c>
      <c r="L26" s="101">
        <v>-18.096514745308312</v>
      </c>
      <c r="M26" s="7"/>
    </row>
    <row r="27" spans="1:13" ht="16.5" customHeight="1">
      <c r="A27" s="100" t="s">
        <v>1150</v>
      </c>
      <c r="B27" s="100">
        <v>19000</v>
      </c>
      <c r="C27" s="100">
        <v>5705</v>
      </c>
      <c r="D27" s="100">
        <v>9704</v>
      </c>
      <c r="E27" s="101">
        <v>51.07368421052632</v>
      </c>
      <c r="F27" s="100">
        <v>13066</v>
      </c>
      <c r="G27" s="100">
        <v>-3362</v>
      </c>
      <c r="H27" s="102">
        <v>-25.730904637991735</v>
      </c>
      <c r="I27" s="100">
        <v>3999</v>
      </c>
      <c r="J27" s="100">
        <v>1773</v>
      </c>
      <c r="K27" s="100">
        <v>2226</v>
      </c>
      <c r="L27" s="101">
        <v>125.54991539763114</v>
      </c>
      <c r="M27" s="7"/>
    </row>
    <row r="28" spans="1:13" ht="16.5" customHeight="1">
      <c r="A28" s="100" t="s">
        <v>1151</v>
      </c>
      <c r="B28" s="100">
        <v>17000</v>
      </c>
      <c r="C28" s="100">
        <v>7661</v>
      </c>
      <c r="D28" s="100">
        <v>10188</v>
      </c>
      <c r="E28" s="101">
        <v>59.92941176470589</v>
      </c>
      <c r="F28" s="100">
        <v>6476</v>
      </c>
      <c r="G28" s="100">
        <v>3712</v>
      </c>
      <c r="H28" s="102">
        <v>57.31933292155652</v>
      </c>
      <c r="I28" s="100">
        <v>2527</v>
      </c>
      <c r="J28" s="100">
        <v>924</v>
      </c>
      <c r="K28" s="100">
        <v>1603</v>
      </c>
      <c r="L28" s="101">
        <v>173.4848484848485</v>
      </c>
      <c r="M28" s="7"/>
    </row>
    <row r="29" spans="1:13" ht="16.5" customHeight="1">
      <c r="A29" s="100" t="s">
        <v>1152</v>
      </c>
      <c r="B29" s="100">
        <v>1400</v>
      </c>
      <c r="C29" s="100">
        <v>0</v>
      </c>
      <c r="D29" s="100">
        <v>35</v>
      </c>
      <c r="E29" s="101">
        <v>2.5</v>
      </c>
      <c r="F29" s="100">
        <v>1354</v>
      </c>
      <c r="G29" s="100">
        <v>-1319</v>
      </c>
      <c r="H29" s="102">
        <v>-97.41506646971935</v>
      </c>
      <c r="I29" s="100">
        <v>35</v>
      </c>
      <c r="J29" s="100">
        <v>0</v>
      </c>
      <c r="K29" s="100">
        <v>35</v>
      </c>
      <c r="L29" s="101">
        <v>0</v>
      </c>
      <c r="M29" s="7"/>
    </row>
    <row r="30" spans="1:13" ht="16.5" customHeight="1">
      <c r="A30" s="105" t="s">
        <v>1242</v>
      </c>
      <c r="B30" s="100">
        <v>22000</v>
      </c>
      <c r="C30" s="100">
        <v>4396</v>
      </c>
      <c r="D30" s="100">
        <v>10227</v>
      </c>
      <c r="E30" s="101">
        <v>46.486363636363635</v>
      </c>
      <c r="F30" s="100">
        <v>15436</v>
      </c>
      <c r="G30" s="100">
        <v>-5209</v>
      </c>
      <c r="H30" s="102">
        <v>-33.74578906452449</v>
      </c>
      <c r="I30" s="100">
        <v>5831</v>
      </c>
      <c r="J30" s="100">
        <v>10938</v>
      </c>
      <c r="K30" s="100">
        <v>-5107</v>
      </c>
      <c r="L30" s="101">
        <v>-46.6904370085939</v>
      </c>
      <c r="M30" s="7"/>
    </row>
    <row r="31" spans="1:13" ht="16.5" customHeight="1">
      <c r="A31" s="100" t="s">
        <v>1153</v>
      </c>
      <c r="B31" s="100">
        <v>28000</v>
      </c>
      <c r="C31" s="100">
        <v>19328</v>
      </c>
      <c r="D31" s="100">
        <v>26408</v>
      </c>
      <c r="E31" s="101">
        <v>94.31428571428572</v>
      </c>
      <c r="F31" s="100">
        <v>15097</v>
      </c>
      <c r="G31" s="100">
        <v>11311</v>
      </c>
      <c r="H31" s="102">
        <v>74.92216996754321</v>
      </c>
      <c r="I31" s="100">
        <v>7080</v>
      </c>
      <c r="J31" s="100">
        <v>878</v>
      </c>
      <c r="K31" s="100">
        <v>6202</v>
      </c>
      <c r="L31" s="101">
        <v>706.378132118451</v>
      </c>
      <c r="M31" s="7"/>
    </row>
    <row r="32" spans="1:13" ht="16.5" customHeight="1">
      <c r="A32" s="100" t="s">
        <v>1154</v>
      </c>
      <c r="B32" s="100">
        <v>213</v>
      </c>
      <c r="C32" s="100">
        <v>5298</v>
      </c>
      <c r="D32" s="100">
        <v>6586</v>
      </c>
      <c r="E32" s="101">
        <v>3092.018779342723</v>
      </c>
      <c r="F32" s="100">
        <v>2320</v>
      </c>
      <c r="G32" s="100">
        <v>4266</v>
      </c>
      <c r="H32" s="102">
        <v>183.8793103448276</v>
      </c>
      <c r="I32" s="100">
        <v>1288</v>
      </c>
      <c r="J32" s="100">
        <v>1335</v>
      </c>
      <c r="K32" s="100">
        <v>-47</v>
      </c>
      <c r="L32" s="101">
        <v>-3.5205992509363293</v>
      </c>
      <c r="M32" s="7"/>
    </row>
    <row r="33" spans="1:13" ht="16.5" customHeight="1">
      <c r="A33" s="100" t="s">
        <v>1155</v>
      </c>
      <c r="B33" s="100">
        <v>7400</v>
      </c>
      <c r="C33" s="100">
        <v>1000</v>
      </c>
      <c r="D33" s="100">
        <v>1157</v>
      </c>
      <c r="E33" s="101">
        <v>15.635135135135137</v>
      </c>
      <c r="F33" s="100">
        <v>352</v>
      </c>
      <c r="G33" s="100">
        <v>805</v>
      </c>
      <c r="H33" s="102">
        <v>228.69318181818184</v>
      </c>
      <c r="I33" s="100">
        <v>157</v>
      </c>
      <c r="J33" s="100">
        <v>130</v>
      </c>
      <c r="K33" s="100">
        <v>27</v>
      </c>
      <c r="L33" s="101">
        <v>20.76923076923077</v>
      </c>
      <c r="M33" s="7"/>
    </row>
    <row r="34" spans="1:13" ht="16.5" customHeight="1">
      <c r="A34" s="106" t="s">
        <v>1156</v>
      </c>
      <c r="B34" s="107">
        <v>415503</v>
      </c>
      <c r="C34" s="100">
        <v>170876</v>
      </c>
      <c r="D34" s="100">
        <v>225573</v>
      </c>
      <c r="E34" s="101">
        <v>54.289138706579735</v>
      </c>
      <c r="F34" s="100">
        <v>214469</v>
      </c>
      <c r="G34" s="100">
        <v>11104</v>
      </c>
      <c r="H34" s="102">
        <v>5.177438231166276</v>
      </c>
      <c r="I34" s="100">
        <v>54697</v>
      </c>
      <c r="J34" s="100">
        <v>55496</v>
      </c>
      <c r="K34" s="100">
        <v>-799</v>
      </c>
      <c r="L34" s="101">
        <v>-1.439743404930085</v>
      </c>
      <c r="M34" s="94"/>
    </row>
    <row r="35" spans="1:13" ht="37.5" customHeight="1">
      <c r="A35" s="170" t="s">
        <v>1199</v>
      </c>
      <c r="B35" s="171"/>
      <c r="C35" s="171"/>
      <c r="D35" s="171"/>
      <c r="E35" s="171"/>
      <c r="F35" s="171"/>
      <c r="G35" s="171"/>
      <c r="H35" s="171"/>
      <c r="I35" s="171"/>
      <c r="J35" s="171"/>
      <c r="K35" s="171"/>
      <c r="L35" s="171"/>
      <c r="M35" s="171"/>
    </row>
    <row r="36" spans="1:13" ht="37.5" customHeight="1">
      <c r="A36" s="17"/>
      <c r="B36" s="24"/>
      <c r="C36" s="24"/>
      <c r="D36" s="20"/>
      <c r="E36" s="24"/>
      <c r="F36" s="20"/>
      <c r="G36" s="20"/>
      <c r="H36" s="24"/>
      <c r="I36" s="24"/>
      <c r="J36" s="24"/>
      <c r="K36" s="24"/>
      <c r="L36" s="24"/>
      <c r="M36" s="24"/>
    </row>
    <row r="38" ht="14.25">
      <c r="D38" s="14" t="s">
        <v>356</v>
      </c>
    </row>
  </sheetData>
  <sheetProtection/>
  <mergeCells count="15">
    <mergeCell ref="A35:M35"/>
    <mergeCell ref="B5:B6"/>
    <mergeCell ref="C5:C6"/>
    <mergeCell ref="E5:E6"/>
    <mergeCell ref="L5:L6"/>
    <mergeCell ref="A5:A6"/>
    <mergeCell ref="D5:D6"/>
    <mergeCell ref="D4:G4"/>
    <mergeCell ref="K4:L4"/>
    <mergeCell ref="F5:F6"/>
    <mergeCell ref="G5:G6"/>
    <mergeCell ref="H5:H6"/>
    <mergeCell ref="I5:I6"/>
    <mergeCell ref="J5:J6"/>
    <mergeCell ref="K5:K6"/>
  </mergeCells>
  <printOptions horizontalCentered="1" verticalCentered="1"/>
  <pageMargins left="0.5905511811023623" right="0.3937007874015748" top="0.3937007874015748" bottom="0.3937007874015748" header="0" footer="0.1968503937007874"/>
  <pageSetup horizontalDpi="180" verticalDpi="180" orientation="landscape" paperSize="9" scale="70"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N30"/>
  <sheetViews>
    <sheetView showGridLines="0" showZeros="0" zoomScalePageLayoutView="0" workbookViewId="0" topLeftCell="A13">
      <selection activeCell="Q25" sqref="Q25"/>
    </sheetView>
  </sheetViews>
  <sheetFormatPr defaultColWidth="9.00390625" defaultRowHeight="14.25"/>
  <cols>
    <col min="1" max="1" width="34.375" style="9" customWidth="1"/>
    <col min="2" max="2" width="10.875" style="9" customWidth="1"/>
    <col min="3" max="3" width="11.25390625" style="9" customWidth="1"/>
    <col min="4" max="4" width="11.375" style="14" customWidth="1"/>
    <col min="5" max="5" width="10.375" style="10" customWidth="1"/>
    <col min="6" max="6" width="10.25390625" style="14" customWidth="1"/>
    <col min="7" max="7" width="10.25390625" style="9" customWidth="1"/>
    <col min="8" max="8" width="10.50390625" style="10" customWidth="1"/>
    <col min="9" max="9" width="9.625" style="9" customWidth="1"/>
    <col min="10" max="10" width="9.00390625" style="14" customWidth="1"/>
    <col min="11" max="11" width="9.00390625" style="9" customWidth="1"/>
    <col min="12" max="12" width="9.875" style="10" customWidth="1"/>
    <col min="13" max="13" width="5.75390625" style="8" hidden="1" customWidth="1"/>
    <col min="14" max="16384" width="9.00390625" style="8" customWidth="1"/>
  </cols>
  <sheetData>
    <row r="1" spans="1:13" ht="14.25">
      <c r="A1" s="9" t="s">
        <v>1195</v>
      </c>
      <c r="G1" s="14"/>
      <c r="H1" s="9"/>
      <c r="J1" s="10"/>
      <c r="K1" s="10"/>
      <c r="L1" s="9"/>
      <c r="M1" s="14"/>
    </row>
    <row r="2" spans="1:14" s="4" customFormat="1" ht="29.25" customHeight="1">
      <c r="A2" s="108" t="s">
        <v>1282</v>
      </c>
      <c r="B2" s="1"/>
      <c r="C2" s="1"/>
      <c r="D2" s="13"/>
      <c r="E2" s="2"/>
      <c r="F2" s="13"/>
      <c r="G2" s="13"/>
      <c r="H2" s="1"/>
      <c r="I2" s="1"/>
      <c r="J2" s="2"/>
      <c r="K2" s="2"/>
      <c r="L2" s="1"/>
      <c r="M2" s="13"/>
      <c r="N2" s="3"/>
    </row>
    <row r="3" spans="1:14" s="4" customFormat="1" ht="21.75" customHeight="1">
      <c r="A3" s="1"/>
      <c r="B3" s="1"/>
      <c r="C3" s="1"/>
      <c r="D3" s="13"/>
      <c r="E3" s="2"/>
      <c r="F3" s="13"/>
      <c r="G3" s="13"/>
      <c r="H3" s="1"/>
      <c r="I3" s="1"/>
      <c r="J3" s="2"/>
      <c r="K3" s="174"/>
      <c r="L3" s="174"/>
      <c r="M3" s="174"/>
      <c r="N3" s="28"/>
    </row>
    <row r="4" spans="1:14" ht="19.5" customHeight="1">
      <c r="A4" s="8" t="s">
        <v>1144</v>
      </c>
      <c r="D4" s="164" t="s">
        <v>1145</v>
      </c>
      <c r="E4" s="164"/>
      <c r="F4" s="164"/>
      <c r="G4" s="164"/>
      <c r="K4" s="165" t="s">
        <v>1146</v>
      </c>
      <c r="L4" s="165"/>
      <c r="M4" s="14"/>
      <c r="N4" s="5" t="s">
        <v>356</v>
      </c>
    </row>
    <row r="5" spans="1:13" ht="21.75" customHeight="1">
      <c r="A5" s="179" t="s">
        <v>345</v>
      </c>
      <c r="B5" s="175" t="s">
        <v>346</v>
      </c>
      <c r="C5" s="175" t="s">
        <v>347</v>
      </c>
      <c r="D5" s="166" t="s">
        <v>348</v>
      </c>
      <c r="E5" s="177" t="s">
        <v>349</v>
      </c>
      <c r="F5" s="175" t="s">
        <v>350</v>
      </c>
      <c r="G5" s="175" t="s">
        <v>357</v>
      </c>
      <c r="H5" s="177" t="s">
        <v>358</v>
      </c>
      <c r="I5" s="175" t="s">
        <v>351</v>
      </c>
      <c r="J5" s="175" t="s">
        <v>352</v>
      </c>
      <c r="K5" s="175" t="s">
        <v>359</v>
      </c>
      <c r="L5" s="177" t="s">
        <v>360</v>
      </c>
      <c r="M5" s="25"/>
    </row>
    <row r="6" spans="1:13" ht="21.75" customHeight="1">
      <c r="A6" s="180"/>
      <c r="B6" s="176"/>
      <c r="C6" s="176"/>
      <c r="D6" s="167"/>
      <c r="E6" s="178"/>
      <c r="F6" s="176"/>
      <c r="G6" s="176"/>
      <c r="H6" s="178"/>
      <c r="I6" s="176"/>
      <c r="J6" s="176"/>
      <c r="K6" s="176"/>
      <c r="L6" s="178"/>
      <c r="M6" s="25"/>
    </row>
    <row r="7" spans="1:13" ht="24" customHeight="1">
      <c r="A7" s="109" t="s">
        <v>1243</v>
      </c>
      <c r="B7" s="100">
        <v>210000</v>
      </c>
      <c r="C7" s="107">
        <v>120640</v>
      </c>
      <c r="D7" s="107">
        <v>140192</v>
      </c>
      <c r="E7" s="110">
        <v>66.75809523809524</v>
      </c>
      <c r="F7" s="118">
        <v>111147</v>
      </c>
      <c r="G7" s="111">
        <v>29045</v>
      </c>
      <c r="H7" s="112">
        <v>26.13205934483162</v>
      </c>
      <c r="I7" s="100">
        <v>19552</v>
      </c>
      <c r="J7" s="100">
        <v>11084</v>
      </c>
      <c r="K7" s="100">
        <v>8468</v>
      </c>
      <c r="L7" s="101">
        <v>76.39841212558643</v>
      </c>
      <c r="M7" s="7"/>
    </row>
    <row r="8" spans="1:13" ht="24" customHeight="1">
      <c r="A8" s="113" t="s">
        <v>1244</v>
      </c>
      <c r="B8" s="100"/>
      <c r="C8" s="107">
        <v>191</v>
      </c>
      <c r="D8" s="107">
        <v>217</v>
      </c>
      <c r="E8" s="110">
        <v>0</v>
      </c>
      <c r="F8" s="118">
        <v>87</v>
      </c>
      <c r="G8" s="111">
        <v>130</v>
      </c>
      <c r="H8" s="112">
        <v>149.42528735632183</v>
      </c>
      <c r="I8" s="100">
        <v>26</v>
      </c>
      <c r="J8" s="100">
        <v>25</v>
      </c>
      <c r="K8" s="100">
        <v>1</v>
      </c>
      <c r="L8" s="101">
        <v>4</v>
      </c>
      <c r="M8" s="7"/>
    </row>
    <row r="9" spans="1:13" ht="24" customHeight="1">
      <c r="A9" s="113" t="s">
        <v>1245</v>
      </c>
      <c r="B9" s="100">
        <v>120000</v>
      </c>
      <c r="C9" s="114">
        <v>54104</v>
      </c>
      <c r="D9" s="114">
        <v>65638</v>
      </c>
      <c r="E9" s="110">
        <v>54.69833333333334</v>
      </c>
      <c r="F9" s="118">
        <v>58176</v>
      </c>
      <c r="G9" s="111">
        <v>7462</v>
      </c>
      <c r="H9" s="112">
        <v>12.826595159515952</v>
      </c>
      <c r="I9" s="100">
        <v>11534</v>
      </c>
      <c r="J9" s="100">
        <v>8333</v>
      </c>
      <c r="K9" s="100">
        <v>3201</v>
      </c>
      <c r="L9" s="101">
        <v>38.41353654146166</v>
      </c>
      <c r="M9" s="7"/>
    </row>
    <row r="10" spans="1:13" ht="24" customHeight="1">
      <c r="A10" s="113" t="s">
        <v>1246</v>
      </c>
      <c r="B10" s="100">
        <v>420000</v>
      </c>
      <c r="C10" s="114">
        <v>252118</v>
      </c>
      <c r="D10" s="114">
        <v>301838</v>
      </c>
      <c r="E10" s="110">
        <v>71.86619047619047</v>
      </c>
      <c r="F10" s="118">
        <v>237479</v>
      </c>
      <c r="G10" s="111">
        <v>64359</v>
      </c>
      <c r="H10" s="112">
        <v>27.10092260789375</v>
      </c>
      <c r="I10" s="100">
        <v>49720</v>
      </c>
      <c r="J10" s="100">
        <v>31253</v>
      </c>
      <c r="K10" s="100">
        <v>18467</v>
      </c>
      <c r="L10" s="101">
        <v>59.08872748216171</v>
      </c>
      <c r="M10" s="7"/>
    </row>
    <row r="11" spans="1:13" ht="24" customHeight="1">
      <c r="A11" s="113" t="s">
        <v>1247</v>
      </c>
      <c r="B11" s="100">
        <v>45000</v>
      </c>
      <c r="C11" s="114">
        <v>5294</v>
      </c>
      <c r="D11" s="114">
        <v>6063</v>
      </c>
      <c r="E11" s="110">
        <v>13.473333333333334</v>
      </c>
      <c r="F11" s="118">
        <v>20001</v>
      </c>
      <c r="G11" s="111">
        <v>-13938</v>
      </c>
      <c r="H11" s="112">
        <v>-69.68651567421628</v>
      </c>
      <c r="I11" s="100">
        <v>769</v>
      </c>
      <c r="J11" s="100">
        <v>2754</v>
      </c>
      <c r="K11" s="100">
        <v>-1985</v>
      </c>
      <c r="L11" s="101">
        <v>-72.07697893972403</v>
      </c>
      <c r="M11" s="7"/>
    </row>
    <row r="12" spans="1:13" ht="24" customHeight="1">
      <c r="A12" s="113" t="s">
        <v>1248</v>
      </c>
      <c r="B12" s="100">
        <v>50000</v>
      </c>
      <c r="C12" s="114">
        <v>24002</v>
      </c>
      <c r="D12" s="114">
        <v>30016</v>
      </c>
      <c r="E12" s="110">
        <v>60.032</v>
      </c>
      <c r="F12" s="118">
        <v>34129</v>
      </c>
      <c r="G12" s="111">
        <v>-4113</v>
      </c>
      <c r="H12" s="112">
        <v>-12.051334642093234</v>
      </c>
      <c r="I12" s="100">
        <v>6014</v>
      </c>
      <c r="J12" s="100">
        <v>14151</v>
      </c>
      <c r="K12" s="100">
        <v>-8137</v>
      </c>
      <c r="L12" s="101">
        <v>-57.50123666172002</v>
      </c>
      <c r="M12" s="7"/>
    </row>
    <row r="13" spans="1:13" ht="24" customHeight="1">
      <c r="A13" s="113" t="s">
        <v>1249</v>
      </c>
      <c r="B13" s="100">
        <v>314000</v>
      </c>
      <c r="C13" s="114">
        <v>118706</v>
      </c>
      <c r="D13" s="114">
        <v>179159</v>
      </c>
      <c r="E13" s="110">
        <v>57.05700636942675</v>
      </c>
      <c r="F13" s="118">
        <v>172589</v>
      </c>
      <c r="G13" s="111">
        <v>6570</v>
      </c>
      <c r="H13" s="112">
        <v>3.8067315993487414</v>
      </c>
      <c r="I13" s="100">
        <v>60453</v>
      </c>
      <c r="J13" s="100">
        <v>44295</v>
      </c>
      <c r="K13" s="100">
        <v>16158</v>
      </c>
      <c r="L13" s="101">
        <v>36.4781578056214</v>
      </c>
      <c r="M13" s="7"/>
    </row>
    <row r="14" spans="1:13" ht="24" customHeight="1">
      <c r="A14" s="113" t="s">
        <v>1250</v>
      </c>
      <c r="B14" s="100">
        <v>330000</v>
      </c>
      <c r="C14" s="114">
        <v>161954</v>
      </c>
      <c r="D14" s="114">
        <v>194086</v>
      </c>
      <c r="E14" s="110">
        <v>58.81393939393939</v>
      </c>
      <c r="F14" s="118">
        <v>161781</v>
      </c>
      <c r="G14" s="111">
        <v>32305</v>
      </c>
      <c r="H14" s="112">
        <v>19.968352278697747</v>
      </c>
      <c r="I14" s="100">
        <v>32132</v>
      </c>
      <c r="J14" s="100">
        <v>20001</v>
      </c>
      <c r="K14" s="100">
        <v>12131</v>
      </c>
      <c r="L14" s="101">
        <v>60.65196740162991</v>
      </c>
      <c r="M14" s="7"/>
    </row>
    <row r="15" spans="1:13" ht="24" customHeight="1">
      <c r="A15" s="113" t="s">
        <v>1251</v>
      </c>
      <c r="B15" s="100">
        <v>36000</v>
      </c>
      <c r="C15" s="114">
        <v>23783</v>
      </c>
      <c r="D15" s="114">
        <v>27231</v>
      </c>
      <c r="E15" s="110">
        <v>75.64166666666667</v>
      </c>
      <c r="F15" s="118">
        <v>18342</v>
      </c>
      <c r="G15" s="111">
        <v>8889</v>
      </c>
      <c r="H15" s="112">
        <v>48.46254497873733</v>
      </c>
      <c r="I15" s="100">
        <v>3448</v>
      </c>
      <c r="J15" s="100">
        <v>2701</v>
      </c>
      <c r="K15" s="100">
        <v>747</v>
      </c>
      <c r="L15" s="101">
        <v>27.656423546834507</v>
      </c>
      <c r="M15" s="7"/>
    </row>
    <row r="16" spans="1:13" ht="24" customHeight="1">
      <c r="A16" s="115" t="s">
        <v>1252</v>
      </c>
      <c r="B16" s="100">
        <v>80000</v>
      </c>
      <c r="C16" s="114">
        <v>92154</v>
      </c>
      <c r="D16" s="114">
        <v>127430</v>
      </c>
      <c r="E16" s="110">
        <v>159.2875</v>
      </c>
      <c r="F16" s="118">
        <v>86699</v>
      </c>
      <c r="G16" s="111">
        <v>40731</v>
      </c>
      <c r="H16" s="112">
        <v>46.97978062030704</v>
      </c>
      <c r="I16" s="100">
        <v>35276</v>
      </c>
      <c r="J16" s="100">
        <v>25497</v>
      </c>
      <c r="K16" s="100">
        <v>9779</v>
      </c>
      <c r="L16" s="101">
        <v>38.353531788053495</v>
      </c>
      <c r="M16" s="7"/>
    </row>
    <row r="17" spans="1:13" ht="24" customHeight="1">
      <c r="A17" s="115" t="s">
        <v>1253</v>
      </c>
      <c r="B17" s="100">
        <v>210000</v>
      </c>
      <c r="C17" s="114">
        <v>55327</v>
      </c>
      <c r="D17" s="114">
        <v>91219</v>
      </c>
      <c r="E17" s="110">
        <v>43.437619047619044</v>
      </c>
      <c r="F17" s="118">
        <v>145781</v>
      </c>
      <c r="G17" s="111">
        <v>-54562</v>
      </c>
      <c r="H17" s="112">
        <v>-37.42737393761876</v>
      </c>
      <c r="I17" s="100">
        <v>35892</v>
      </c>
      <c r="J17" s="100">
        <v>57943</v>
      </c>
      <c r="K17" s="100">
        <v>-22051</v>
      </c>
      <c r="L17" s="101">
        <v>-38.056365738743246</v>
      </c>
      <c r="M17" s="7"/>
    </row>
    <row r="18" spans="1:13" ht="24" customHeight="1">
      <c r="A18" s="115" t="s">
        <v>1254</v>
      </c>
      <c r="B18" s="100">
        <v>35000</v>
      </c>
      <c r="C18" s="114">
        <v>36214</v>
      </c>
      <c r="D18" s="114">
        <v>53470</v>
      </c>
      <c r="E18" s="110">
        <v>152.77142857142857</v>
      </c>
      <c r="F18" s="118">
        <v>17683</v>
      </c>
      <c r="G18" s="111">
        <v>35787</v>
      </c>
      <c r="H18" s="112">
        <v>202.38081773454732</v>
      </c>
      <c r="I18" s="100">
        <v>17256</v>
      </c>
      <c r="J18" s="100">
        <v>4975</v>
      </c>
      <c r="K18" s="100">
        <v>12281</v>
      </c>
      <c r="L18" s="101">
        <v>246.85427135678393</v>
      </c>
      <c r="M18" s="7"/>
    </row>
    <row r="19" spans="1:13" ht="24" customHeight="1">
      <c r="A19" s="113" t="s">
        <v>1255</v>
      </c>
      <c r="B19" s="100">
        <v>20000</v>
      </c>
      <c r="C19" s="114">
        <v>1289</v>
      </c>
      <c r="D19" s="114">
        <v>1623</v>
      </c>
      <c r="E19" s="110">
        <v>8.115</v>
      </c>
      <c r="F19" s="118">
        <v>2282</v>
      </c>
      <c r="G19" s="111">
        <v>-659</v>
      </c>
      <c r="H19" s="112">
        <v>-28.878177037686243</v>
      </c>
      <c r="I19" s="100">
        <v>334</v>
      </c>
      <c r="J19" s="100">
        <v>250</v>
      </c>
      <c r="K19" s="100">
        <v>84</v>
      </c>
      <c r="L19" s="101">
        <v>33.6</v>
      </c>
      <c r="M19" s="7"/>
    </row>
    <row r="20" spans="1:13" ht="24" customHeight="1">
      <c r="A20" s="113" t="s">
        <v>1256</v>
      </c>
      <c r="B20" s="100">
        <v>7000</v>
      </c>
      <c r="C20" s="114">
        <v>2226</v>
      </c>
      <c r="D20" s="114">
        <v>2719</v>
      </c>
      <c r="E20" s="110">
        <v>38.84285714285714</v>
      </c>
      <c r="F20" s="118">
        <v>3812</v>
      </c>
      <c r="G20" s="111">
        <v>-1093</v>
      </c>
      <c r="H20" s="112">
        <v>-28.67261280167891</v>
      </c>
      <c r="I20" s="100">
        <v>493</v>
      </c>
      <c r="J20" s="100">
        <v>447</v>
      </c>
      <c r="K20" s="100">
        <v>46</v>
      </c>
      <c r="L20" s="101">
        <v>10.290827740492169</v>
      </c>
      <c r="M20" s="7"/>
    </row>
    <row r="21" spans="1:13" ht="24" customHeight="1">
      <c r="A21" s="113" t="s">
        <v>1257</v>
      </c>
      <c r="B21" s="100"/>
      <c r="C21" s="114">
        <v>0</v>
      </c>
      <c r="D21" s="114">
        <v>0</v>
      </c>
      <c r="E21" s="110">
        <v>0</v>
      </c>
      <c r="F21" s="118">
        <v>40</v>
      </c>
      <c r="G21" s="111">
        <v>-40</v>
      </c>
      <c r="H21" s="112">
        <v>-100</v>
      </c>
      <c r="I21" s="100">
        <v>0</v>
      </c>
      <c r="J21" s="100">
        <v>0</v>
      </c>
      <c r="K21" s="100">
        <v>0</v>
      </c>
      <c r="L21" s="101">
        <v>0</v>
      </c>
      <c r="M21" s="7"/>
    </row>
    <row r="22" spans="1:13" ht="24" customHeight="1">
      <c r="A22" s="116" t="s">
        <v>1258</v>
      </c>
      <c r="B22" s="100">
        <v>22000</v>
      </c>
      <c r="C22" s="114">
        <v>8679</v>
      </c>
      <c r="D22" s="114">
        <v>10528</v>
      </c>
      <c r="E22" s="110">
        <v>47.85454545454545</v>
      </c>
      <c r="F22" s="118">
        <v>8521</v>
      </c>
      <c r="G22" s="111">
        <v>2007</v>
      </c>
      <c r="H22" s="112">
        <v>23.553573524234245</v>
      </c>
      <c r="I22" s="100">
        <v>1849</v>
      </c>
      <c r="J22" s="100">
        <v>1717</v>
      </c>
      <c r="K22" s="100">
        <v>132</v>
      </c>
      <c r="L22" s="101">
        <v>7.68782760629004</v>
      </c>
      <c r="M22" s="7"/>
    </row>
    <row r="23" spans="1:13" ht="24" customHeight="1">
      <c r="A23" s="115" t="s">
        <v>1259</v>
      </c>
      <c r="B23" s="100">
        <v>26000</v>
      </c>
      <c r="C23" s="114">
        <v>10219</v>
      </c>
      <c r="D23" s="114">
        <v>11866</v>
      </c>
      <c r="E23" s="110">
        <v>45.63846153846154</v>
      </c>
      <c r="F23" s="118">
        <v>13813</v>
      </c>
      <c r="G23" s="111">
        <v>-1947</v>
      </c>
      <c r="H23" s="112">
        <v>-14.09541736045754</v>
      </c>
      <c r="I23" s="100">
        <v>1647</v>
      </c>
      <c r="J23" s="100">
        <v>2740</v>
      </c>
      <c r="K23" s="100">
        <v>-1093</v>
      </c>
      <c r="L23" s="101">
        <v>-39.89051094890511</v>
      </c>
      <c r="M23" s="7"/>
    </row>
    <row r="24" spans="1:13" ht="24" customHeight="1">
      <c r="A24" s="115" t="s">
        <v>1260</v>
      </c>
      <c r="B24" s="100">
        <v>13000</v>
      </c>
      <c r="C24" s="114">
        <v>12086</v>
      </c>
      <c r="D24" s="114">
        <v>12387</v>
      </c>
      <c r="E24" s="110">
        <v>95.28461538461539</v>
      </c>
      <c r="F24" s="118">
        <v>9768</v>
      </c>
      <c r="G24" s="111">
        <v>2619</v>
      </c>
      <c r="H24" s="112">
        <v>26.81203931203931</v>
      </c>
      <c r="I24" s="100">
        <v>301</v>
      </c>
      <c r="J24" s="100">
        <v>2548</v>
      </c>
      <c r="K24" s="100">
        <v>-2247</v>
      </c>
      <c r="L24" s="101">
        <v>-88.18681318681318</v>
      </c>
      <c r="M24" s="7"/>
    </row>
    <row r="25" spans="1:13" ht="24" customHeight="1">
      <c r="A25" s="113" t="s">
        <v>1261</v>
      </c>
      <c r="B25" s="100">
        <v>6000</v>
      </c>
      <c r="C25" s="114">
        <v>4438</v>
      </c>
      <c r="D25" s="114">
        <v>5439</v>
      </c>
      <c r="E25" s="110">
        <v>90.64999999999999</v>
      </c>
      <c r="F25" s="118"/>
      <c r="G25" s="111">
        <v>5439</v>
      </c>
      <c r="H25" s="112">
        <v>0</v>
      </c>
      <c r="I25" s="100">
        <v>1001</v>
      </c>
      <c r="J25" s="100">
        <v>0</v>
      </c>
      <c r="K25" s="100">
        <v>1001</v>
      </c>
      <c r="L25" s="101">
        <v>0</v>
      </c>
      <c r="M25" s="7"/>
    </row>
    <row r="26" spans="1:13" ht="24" customHeight="1">
      <c r="A26" s="113" t="s">
        <v>1262</v>
      </c>
      <c r="B26" s="100">
        <v>38736</v>
      </c>
      <c r="C26" s="114">
        <v>5473</v>
      </c>
      <c r="D26" s="114">
        <v>6199</v>
      </c>
      <c r="E26" s="110">
        <v>16.003201156546883</v>
      </c>
      <c r="F26" s="118">
        <v>10946</v>
      </c>
      <c r="G26" s="111">
        <v>-4747</v>
      </c>
      <c r="H26" s="112">
        <v>-43.36744016078933</v>
      </c>
      <c r="I26" s="100">
        <v>726</v>
      </c>
      <c r="J26" s="100">
        <v>7500</v>
      </c>
      <c r="K26" s="100">
        <v>-6774</v>
      </c>
      <c r="L26" s="101">
        <v>-90.32</v>
      </c>
      <c r="M26" s="7"/>
    </row>
    <row r="27" spans="1:13" ht="24" customHeight="1">
      <c r="A27" s="113" t="s">
        <v>1263</v>
      </c>
      <c r="B27" s="100"/>
      <c r="C27" s="114">
        <v>5882</v>
      </c>
      <c r="D27" s="114">
        <v>13021</v>
      </c>
      <c r="E27" s="110">
        <v>0</v>
      </c>
      <c r="F27" s="118">
        <v>14974</v>
      </c>
      <c r="G27" s="111">
        <v>-1953</v>
      </c>
      <c r="H27" s="112">
        <v>-13.042607185788702</v>
      </c>
      <c r="I27" s="100">
        <v>7139</v>
      </c>
      <c r="J27" s="100">
        <v>271</v>
      </c>
      <c r="K27" s="100">
        <v>6868</v>
      </c>
      <c r="L27" s="101">
        <v>2534.3173431734317</v>
      </c>
      <c r="M27" s="7"/>
    </row>
    <row r="28" spans="1:13" ht="24" customHeight="1">
      <c r="A28" s="113" t="s">
        <v>1264</v>
      </c>
      <c r="B28" s="100"/>
      <c r="C28" s="114">
        <v>339</v>
      </c>
      <c r="D28" s="114">
        <v>396</v>
      </c>
      <c r="E28" s="110">
        <v>0</v>
      </c>
      <c r="F28" s="118">
        <v>2</v>
      </c>
      <c r="G28" s="111">
        <v>394</v>
      </c>
      <c r="H28" s="112">
        <v>19700</v>
      </c>
      <c r="I28" s="100">
        <v>57</v>
      </c>
      <c r="J28" s="100">
        <v>1</v>
      </c>
      <c r="K28" s="100">
        <v>56</v>
      </c>
      <c r="L28" s="101">
        <v>5600</v>
      </c>
      <c r="M28" s="7"/>
    </row>
    <row r="29" spans="1:12" ht="24" customHeight="1">
      <c r="A29" s="113" t="s">
        <v>1265</v>
      </c>
      <c r="B29" s="100"/>
      <c r="C29" s="114"/>
      <c r="D29" s="114">
        <v>300</v>
      </c>
      <c r="E29" s="110"/>
      <c r="F29" s="118"/>
      <c r="G29" s="111"/>
      <c r="H29" s="112"/>
      <c r="I29" s="100"/>
      <c r="J29" s="100"/>
      <c r="K29" s="100"/>
      <c r="L29" s="101"/>
    </row>
    <row r="30" spans="1:12" ht="24" customHeight="1">
      <c r="A30" s="117" t="s">
        <v>1266</v>
      </c>
      <c r="B30" s="100">
        <v>1982736</v>
      </c>
      <c r="C30" s="114">
        <v>995118</v>
      </c>
      <c r="D30" s="114">
        <v>1281037</v>
      </c>
      <c r="E30" s="110">
        <v>64.6095597194987</v>
      </c>
      <c r="F30" s="118">
        <v>1128052</v>
      </c>
      <c r="G30" s="111">
        <v>152985</v>
      </c>
      <c r="H30" s="112">
        <v>13.561874807189739</v>
      </c>
      <c r="I30" s="100">
        <v>285919</v>
      </c>
      <c r="J30" s="100">
        <v>238486</v>
      </c>
      <c r="K30" s="100">
        <v>47433</v>
      </c>
      <c r="L30" s="101">
        <v>19.88921781572084</v>
      </c>
    </row>
  </sheetData>
  <sheetProtection/>
  <mergeCells count="15">
    <mergeCell ref="D4:G4"/>
    <mergeCell ref="E5:E6"/>
    <mergeCell ref="F5:F6"/>
    <mergeCell ref="G5:G6"/>
    <mergeCell ref="H5:H6"/>
    <mergeCell ref="A5:A6"/>
    <mergeCell ref="B5:B6"/>
    <mergeCell ref="C5:C6"/>
    <mergeCell ref="D5:D6"/>
    <mergeCell ref="K3:M3"/>
    <mergeCell ref="K4:L4"/>
    <mergeCell ref="I5:I6"/>
    <mergeCell ref="J5:J6"/>
    <mergeCell ref="K5:K6"/>
    <mergeCell ref="L5:L6"/>
  </mergeCells>
  <printOptions horizontalCentered="1" verticalCentered="1"/>
  <pageMargins left="0.5905511811023623" right="0.3937007874015748" top="0.25" bottom="0.3937007874015748" header="0" footer="0.1968503937007874"/>
  <pageSetup firstPageNumber="2" useFirstPageNumber="1" horizontalDpi="180" verticalDpi="180" orientation="landscape" paperSize="9" scale="75" r:id="rId1"/>
</worksheet>
</file>

<file path=xl/worksheets/sheet4.xml><?xml version="1.0" encoding="utf-8"?>
<worksheet xmlns="http://schemas.openxmlformats.org/spreadsheetml/2006/main" xmlns:r="http://schemas.openxmlformats.org/officeDocument/2006/relationships">
  <dimension ref="A1:M39"/>
  <sheetViews>
    <sheetView showGridLines="0" showZeros="0" zoomScalePageLayoutView="0" workbookViewId="0" topLeftCell="A13">
      <selection activeCell="J7" sqref="J7:L38"/>
    </sheetView>
  </sheetViews>
  <sheetFormatPr defaultColWidth="9.00390625" defaultRowHeight="14.25"/>
  <cols>
    <col min="1" max="1" width="37.125" style="9" customWidth="1"/>
    <col min="2" max="2" width="10.875" style="9" customWidth="1"/>
    <col min="3" max="3" width="10.625" style="9" customWidth="1"/>
    <col min="4" max="4" width="10.625" style="14" customWidth="1"/>
    <col min="5" max="5" width="10.125" style="10" customWidth="1"/>
    <col min="6" max="7" width="9.875" style="16" customWidth="1"/>
    <col min="8" max="9" width="9.75390625" style="9" customWidth="1"/>
    <col min="10" max="12" width="9.50390625" style="9" customWidth="1"/>
    <col min="13" max="13" width="9.875" style="8" hidden="1" customWidth="1"/>
    <col min="14" max="16384" width="9.00390625" style="8" customWidth="1"/>
  </cols>
  <sheetData>
    <row r="1" ht="14.25">
      <c r="A1" s="9" t="s">
        <v>1196</v>
      </c>
    </row>
    <row r="2" spans="1:13" s="4" customFormat="1" ht="34.5" customHeight="1">
      <c r="A2" s="108" t="s">
        <v>1281</v>
      </c>
      <c r="B2" s="1"/>
      <c r="C2" s="1"/>
      <c r="D2" s="13"/>
      <c r="E2" s="2"/>
      <c r="F2" s="15"/>
      <c r="G2" s="15"/>
      <c r="H2" s="1"/>
      <c r="I2" s="1"/>
      <c r="J2" s="1"/>
      <c r="K2" s="1"/>
      <c r="L2" s="1"/>
      <c r="M2" s="3"/>
    </row>
    <row r="3" spans="1:13" s="4" customFormat="1" ht="20.25" customHeight="1">
      <c r="A3" s="1"/>
      <c r="B3" s="1"/>
      <c r="C3" s="1"/>
      <c r="D3" s="13"/>
      <c r="E3" s="2"/>
      <c r="F3" s="15"/>
      <c r="G3" s="15"/>
      <c r="H3" s="1"/>
      <c r="I3" s="1"/>
      <c r="J3" s="1"/>
      <c r="K3" s="1"/>
      <c r="L3" s="1"/>
      <c r="M3" s="28"/>
    </row>
    <row r="4" spans="1:13" ht="19.5" customHeight="1">
      <c r="A4" s="8" t="s">
        <v>1144</v>
      </c>
      <c r="D4" s="164" t="s">
        <v>1145</v>
      </c>
      <c r="E4" s="164"/>
      <c r="F4" s="164"/>
      <c r="G4" s="164"/>
      <c r="H4" s="23"/>
      <c r="J4" s="14"/>
      <c r="L4" s="11" t="s">
        <v>1146</v>
      </c>
      <c r="M4" s="5" t="s">
        <v>363</v>
      </c>
    </row>
    <row r="5" spans="1:13" ht="24" customHeight="1">
      <c r="A5" s="181" t="s">
        <v>345</v>
      </c>
      <c r="B5" s="175" t="s">
        <v>346</v>
      </c>
      <c r="C5" s="175" t="s">
        <v>347</v>
      </c>
      <c r="D5" s="175" t="s">
        <v>348</v>
      </c>
      <c r="E5" s="177" t="s">
        <v>349</v>
      </c>
      <c r="F5" s="175" t="s">
        <v>350</v>
      </c>
      <c r="G5" s="175" t="s">
        <v>357</v>
      </c>
      <c r="H5" s="177" t="s">
        <v>358</v>
      </c>
      <c r="I5" s="175" t="s">
        <v>351</v>
      </c>
      <c r="J5" s="175" t="s">
        <v>352</v>
      </c>
      <c r="K5" s="175" t="s">
        <v>359</v>
      </c>
      <c r="L5" s="177" t="s">
        <v>360</v>
      </c>
      <c r="M5" s="183" t="s">
        <v>353</v>
      </c>
    </row>
    <row r="6" spans="1:13" ht="24.75" customHeight="1">
      <c r="A6" s="182"/>
      <c r="B6" s="176"/>
      <c r="C6" s="176"/>
      <c r="D6" s="176"/>
      <c r="E6" s="178"/>
      <c r="F6" s="176"/>
      <c r="G6" s="176"/>
      <c r="H6" s="178"/>
      <c r="I6" s="176"/>
      <c r="J6" s="176"/>
      <c r="K6" s="176"/>
      <c r="L6" s="178"/>
      <c r="M6" s="184"/>
    </row>
    <row r="7" spans="1:13" ht="15.75" customHeight="1">
      <c r="A7" s="95" t="s">
        <v>1271</v>
      </c>
      <c r="B7" s="96">
        <v>421424</v>
      </c>
      <c r="C7" s="98">
        <v>170876</v>
      </c>
      <c r="D7" s="98">
        <v>225573</v>
      </c>
      <c r="E7" s="97">
        <v>53.52637723527849</v>
      </c>
      <c r="F7" s="98">
        <v>214469</v>
      </c>
      <c r="G7" s="96">
        <v>11104</v>
      </c>
      <c r="H7" s="97">
        <v>5.177438231166276</v>
      </c>
      <c r="I7" s="96">
        <v>54697</v>
      </c>
      <c r="J7" s="96">
        <v>55496</v>
      </c>
      <c r="K7" s="96">
        <v>-799</v>
      </c>
      <c r="L7" s="97">
        <v>-1.439743404930085</v>
      </c>
      <c r="M7" s="21"/>
    </row>
    <row r="8" spans="1:13" ht="15.75" customHeight="1">
      <c r="A8" s="93" t="s">
        <v>1272</v>
      </c>
      <c r="B8" s="96">
        <v>138830</v>
      </c>
      <c r="C8" s="98">
        <v>58824</v>
      </c>
      <c r="D8" s="98">
        <v>73871</v>
      </c>
      <c r="E8" s="97">
        <v>53.209680904703596</v>
      </c>
      <c r="F8" s="98">
        <v>69039</v>
      </c>
      <c r="G8" s="96">
        <v>4832</v>
      </c>
      <c r="H8" s="97">
        <v>6.998942626631324</v>
      </c>
      <c r="I8" s="96">
        <v>15047</v>
      </c>
      <c r="J8" s="96">
        <v>16820</v>
      </c>
      <c r="K8" s="96">
        <v>-1773</v>
      </c>
      <c r="L8" s="97">
        <v>-10.5410225921522</v>
      </c>
      <c r="M8" s="22"/>
    </row>
    <row r="9" spans="1:13" ht="15.75" customHeight="1">
      <c r="A9" s="96" t="s">
        <v>355</v>
      </c>
      <c r="B9" s="96">
        <v>63639</v>
      </c>
      <c r="C9" s="98">
        <v>23475</v>
      </c>
      <c r="D9" s="98">
        <v>32661</v>
      </c>
      <c r="E9" s="97">
        <v>51.3223023617593</v>
      </c>
      <c r="F9" s="98">
        <v>29561</v>
      </c>
      <c r="G9" s="96">
        <v>3100</v>
      </c>
      <c r="H9" s="97">
        <v>10.486790027400968</v>
      </c>
      <c r="I9" s="96">
        <v>9186</v>
      </c>
      <c r="J9" s="96">
        <v>6101</v>
      </c>
      <c r="K9" s="96">
        <v>3085</v>
      </c>
      <c r="L9" s="97">
        <v>50.565481068677265</v>
      </c>
      <c r="M9" s="22"/>
    </row>
    <row r="10" spans="1:13" ht="15.75" customHeight="1">
      <c r="A10" s="6" t="s">
        <v>1273</v>
      </c>
      <c r="B10" s="96">
        <v>5853</v>
      </c>
      <c r="C10" s="98">
        <v>1554</v>
      </c>
      <c r="D10" s="98">
        <v>1891</v>
      </c>
      <c r="E10" s="97">
        <v>32.30821800785922</v>
      </c>
      <c r="F10" s="98">
        <v>2379</v>
      </c>
      <c r="G10" s="96">
        <v>-488</v>
      </c>
      <c r="H10" s="97">
        <v>-20.51282051282051</v>
      </c>
      <c r="I10" s="96">
        <v>337</v>
      </c>
      <c r="J10" s="96">
        <v>613</v>
      </c>
      <c r="K10" s="96">
        <v>-276</v>
      </c>
      <c r="L10" s="97">
        <v>-45.02446982055465</v>
      </c>
      <c r="M10" s="22"/>
    </row>
    <row r="11" spans="1:13" ht="15.75" customHeight="1">
      <c r="A11" s="6" t="s">
        <v>1274</v>
      </c>
      <c r="B11" s="96">
        <v>750</v>
      </c>
      <c r="C11" s="98">
        <v>200</v>
      </c>
      <c r="D11" s="98">
        <v>308</v>
      </c>
      <c r="E11" s="97">
        <v>41.06666666666667</v>
      </c>
      <c r="F11" s="98">
        <v>555</v>
      </c>
      <c r="G11" s="96">
        <v>-247</v>
      </c>
      <c r="H11" s="97">
        <v>-44.5045045045045</v>
      </c>
      <c r="I11" s="96">
        <v>108</v>
      </c>
      <c r="J11" s="96">
        <v>28</v>
      </c>
      <c r="K11" s="96">
        <v>80</v>
      </c>
      <c r="L11" s="97">
        <v>285.7142857142857</v>
      </c>
      <c r="M11" s="22"/>
    </row>
    <row r="12" spans="1:13" ht="15.75" customHeight="1">
      <c r="A12" s="6" t="s">
        <v>1275</v>
      </c>
      <c r="B12" s="96">
        <v>95014</v>
      </c>
      <c r="C12" s="98">
        <v>40398</v>
      </c>
      <c r="D12" s="98">
        <v>56840</v>
      </c>
      <c r="E12" s="97">
        <v>59.82276296124781</v>
      </c>
      <c r="F12" s="98">
        <v>55038</v>
      </c>
      <c r="G12" s="96">
        <v>1802</v>
      </c>
      <c r="H12" s="97">
        <v>3.2741015298521017</v>
      </c>
      <c r="I12" s="96">
        <v>16442</v>
      </c>
      <c r="J12" s="96">
        <v>17141</v>
      </c>
      <c r="K12" s="96">
        <v>-699</v>
      </c>
      <c r="L12" s="97">
        <v>-4.077941777025845</v>
      </c>
      <c r="M12" s="22"/>
    </row>
    <row r="13" spans="1:13" ht="15.75" customHeight="1">
      <c r="A13" s="6" t="s">
        <v>1276</v>
      </c>
      <c r="B13" s="96">
        <v>37138</v>
      </c>
      <c r="C13" s="98">
        <v>15936</v>
      </c>
      <c r="D13" s="98">
        <v>19934</v>
      </c>
      <c r="E13" s="97">
        <v>53.67548063977598</v>
      </c>
      <c r="F13" s="98">
        <v>18990</v>
      </c>
      <c r="G13" s="96">
        <v>944</v>
      </c>
      <c r="H13" s="97">
        <v>4.971037388098999</v>
      </c>
      <c r="I13" s="96">
        <v>3998</v>
      </c>
      <c r="J13" s="96">
        <v>4167</v>
      </c>
      <c r="K13" s="96">
        <v>-169</v>
      </c>
      <c r="L13" s="97">
        <v>-4.055675545956324</v>
      </c>
      <c r="M13" s="22"/>
    </row>
    <row r="14" spans="1:13" ht="15.75" customHeight="1">
      <c r="A14" s="6" t="s">
        <v>1277</v>
      </c>
      <c r="B14" s="96">
        <v>80200</v>
      </c>
      <c r="C14" s="98">
        <v>30489</v>
      </c>
      <c r="D14" s="98">
        <v>40068</v>
      </c>
      <c r="E14" s="97">
        <v>49.96009975062344</v>
      </c>
      <c r="F14" s="98">
        <v>38907</v>
      </c>
      <c r="G14" s="96">
        <v>1161</v>
      </c>
      <c r="H14" s="97">
        <v>2.9840388619014573</v>
      </c>
      <c r="I14" s="96">
        <v>9579</v>
      </c>
      <c r="J14" s="96">
        <v>10626</v>
      </c>
      <c r="K14" s="96">
        <v>-1047</v>
      </c>
      <c r="L14" s="97">
        <v>-9.853190287972897</v>
      </c>
      <c r="M14" s="22"/>
    </row>
    <row r="15" spans="1:13" ht="15.75" customHeight="1">
      <c r="A15" s="120" t="s">
        <v>1278</v>
      </c>
      <c r="B15" s="96">
        <v>278003</v>
      </c>
      <c r="C15" s="98">
        <v>111470</v>
      </c>
      <c r="D15" s="98">
        <v>138467</v>
      </c>
      <c r="E15" s="97">
        <v>49.80773588774222</v>
      </c>
      <c r="F15" s="98">
        <v>142111</v>
      </c>
      <c r="G15" s="96">
        <v>-3644</v>
      </c>
      <c r="H15" s="97">
        <v>-2.5641927788841117</v>
      </c>
      <c r="I15" s="96">
        <v>26997</v>
      </c>
      <c r="J15" s="96">
        <v>28237</v>
      </c>
      <c r="K15" s="96">
        <v>-1240</v>
      </c>
      <c r="L15" s="97">
        <v>-4.391401352834933</v>
      </c>
      <c r="M15" s="22"/>
    </row>
    <row r="16" spans="1:13" ht="15.75" customHeight="1">
      <c r="A16" s="96" t="s">
        <v>354</v>
      </c>
      <c r="B16" s="96">
        <v>80425</v>
      </c>
      <c r="C16" s="98">
        <v>33499</v>
      </c>
      <c r="D16" s="98">
        <v>41538</v>
      </c>
      <c r="E16" s="97">
        <v>51.648119365868816</v>
      </c>
      <c r="F16" s="98">
        <v>44963</v>
      </c>
      <c r="G16" s="96">
        <v>-3425</v>
      </c>
      <c r="H16" s="97">
        <v>-7.617374285523653</v>
      </c>
      <c r="I16" s="96">
        <v>8039</v>
      </c>
      <c r="J16" s="96">
        <v>8381</v>
      </c>
      <c r="K16" s="96">
        <v>-342</v>
      </c>
      <c r="L16" s="97">
        <v>-4.080658632621406</v>
      </c>
      <c r="M16" s="22"/>
    </row>
    <row r="17" spans="1:13" ht="15.75" customHeight="1">
      <c r="A17" s="96" t="s">
        <v>355</v>
      </c>
      <c r="B17" s="96">
        <v>44747</v>
      </c>
      <c r="C17" s="98">
        <v>18599</v>
      </c>
      <c r="D17" s="98">
        <v>23394</v>
      </c>
      <c r="E17" s="97">
        <v>52.28059981674748</v>
      </c>
      <c r="F17" s="98">
        <v>25691</v>
      </c>
      <c r="G17" s="96">
        <v>-2297</v>
      </c>
      <c r="H17" s="97">
        <v>-8.940874236113814</v>
      </c>
      <c r="I17" s="96">
        <v>4795</v>
      </c>
      <c r="J17" s="96">
        <v>3964</v>
      </c>
      <c r="K17" s="96">
        <v>831</v>
      </c>
      <c r="L17" s="97">
        <v>20.96367305751766</v>
      </c>
      <c r="M17" s="22"/>
    </row>
    <row r="18" spans="1:13" ht="15.75" customHeight="1">
      <c r="A18" s="6" t="s">
        <v>1273</v>
      </c>
      <c r="B18" s="96">
        <v>4136</v>
      </c>
      <c r="C18" s="98">
        <v>1129</v>
      </c>
      <c r="D18" s="98">
        <v>1381</v>
      </c>
      <c r="E18" s="97">
        <v>33.389748549323016</v>
      </c>
      <c r="F18" s="98">
        <v>1748</v>
      </c>
      <c r="G18" s="96">
        <v>-367</v>
      </c>
      <c r="H18" s="97">
        <v>-20.995423340961096</v>
      </c>
      <c r="I18" s="96">
        <v>252</v>
      </c>
      <c r="J18" s="96">
        <v>461</v>
      </c>
      <c r="K18" s="96">
        <v>-209</v>
      </c>
      <c r="L18" s="97">
        <v>-45.33622559652928</v>
      </c>
      <c r="M18" s="22"/>
    </row>
    <row r="19" spans="1:13" ht="15.75" customHeight="1">
      <c r="A19" s="6" t="s">
        <v>1274</v>
      </c>
      <c r="B19" s="96">
        <v>156</v>
      </c>
      <c r="C19" s="98">
        <v>53</v>
      </c>
      <c r="D19" s="98">
        <v>61</v>
      </c>
      <c r="E19" s="97">
        <v>39.1025641025641</v>
      </c>
      <c r="F19" s="98">
        <v>100</v>
      </c>
      <c r="G19" s="96">
        <v>-39</v>
      </c>
      <c r="H19" s="97">
        <v>-39</v>
      </c>
      <c r="I19" s="96">
        <v>8</v>
      </c>
      <c r="J19" s="96">
        <v>4</v>
      </c>
      <c r="K19" s="96">
        <v>4</v>
      </c>
      <c r="L19" s="97">
        <v>100</v>
      </c>
      <c r="M19" s="22"/>
    </row>
    <row r="20" spans="1:13" ht="15.75" customHeight="1">
      <c r="A20" s="6" t="s">
        <v>1275</v>
      </c>
      <c r="B20" s="96">
        <v>69474</v>
      </c>
      <c r="C20" s="98">
        <v>30798</v>
      </c>
      <c r="D20" s="98">
        <v>36759</v>
      </c>
      <c r="E20" s="97">
        <v>52.910441316175834</v>
      </c>
      <c r="F20" s="98">
        <v>33577</v>
      </c>
      <c r="G20" s="96">
        <v>3182</v>
      </c>
      <c r="H20" s="97">
        <v>9.476725139232213</v>
      </c>
      <c r="I20" s="96">
        <v>5961</v>
      </c>
      <c r="J20" s="96">
        <v>6887</v>
      </c>
      <c r="K20" s="96">
        <v>-926</v>
      </c>
      <c r="L20" s="97">
        <v>-13.44562218672862</v>
      </c>
      <c r="M20" s="22"/>
    </row>
    <row r="21" spans="1:13" ht="15.75" customHeight="1">
      <c r="A21" s="6" t="s">
        <v>1276</v>
      </c>
      <c r="B21" s="96">
        <v>25965</v>
      </c>
      <c r="C21" s="98">
        <v>8781</v>
      </c>
      <c r="D21" s="98">
        <v>11396</v>
      </c>
      <c r="E21" s="97">
        <v>43.8898517234739</v>
      </c>
      <c r="F21" s="98">
        <v>11050</v>
      </c>
      <c r="G21" s="96">
        <v>346</v>
      </c>
      <c r="H21" s="97">
        <v>3.1312217194570136</v>
      </c>
      <c r="I21" s="96">
        <v>2615</v>
      </c>
      <c r="J21" s="96">
        <v>2894</v>
      </c>
      <c r="K21" s="96">
        <v>-279</v>
      </c>
      <c r="L21" s="97">
        <v>-9.640635798203178</v>
      </c>
      <c r="M21" s="22"/>
    </row>
    <row r="22" spans="1:13" ht="15.75" customHeight="1">
      <c r="A22" s="6" t="s">
        <v>1277</v>
      </c>
      <c r="B22" s="96">
        <v>53100</v>
      </c>
      <c r="C22" s="98">
        <v>18611</v>
      </c>
      <c r="D22" s="98">
        <v>23938</v>
      </c>
      <c r="E22" s="97">
        <v>45.080979284369114</v>
      </c>
      <c r="F22" s="98">
        <v>24982</v>
      </c>
      <c r="G22" s="96">
        <v>-1044</v>
      </c>
      <c r="H22" s="97">
        <v>-4.179008886398207</v>
      </c>
      <c r="I22" s="96">
        <v>5327</v>
      </c>
      <c r="J22" s="96">
        <v>5646</v>
      </c>
      <c r="K22" s="96">
        <v>-319</v>
      </c>
      <c r="L22" s="97">
        <v>-5.650017711654268</v>
      </c>
      <c r="M22" s="22"/>
    </row>
    <row r="23" spans="1:13" ht="15.75" customHeight="1">
      <c r="A23" s="120" t="s">
        <v>1279</v>
      </c>
      <c r="B23" s="96">
        <v>143421</v>
      </c>
      <c r="C23" s="98">
        <v>59406</v>
      </c>
      <c r="D23" s="98">
        <v>87106</v>
      </c>
      <c r="E23" s="97">
        <v>60.73448100347927</v>
      </c>
      <c r="F23" s="98">
        <v>72358</v>
      </c>
      <c r="G23" s="96">
        <v>14748</v>
      </c>
      <c r="H23" s="97">
        <v>20.381989551950024</v>
      </c>
      <c r="I23" s="96">
        <v>27700</v>
      </c>
      <c r="J23" s="96">
        <v>27259</v>
      </c>
      <c r="K23" s="96">
        <v>441</v>
      </c>
      <c r="L23" s="97">
        <v>1.617814299864265</v>
      </c>
      <c r="M23" s="22"/>
    </row>
    <row r="24" spans="1:13" ht="15.75" customHeight="1">
      <c r="A24" s="96" t="s">
        <v>354</v>
      </c>
      <c r="B24" s="96">
        <v>58405</v>
      </c>
      <c r="C24" s="98">
        <v>25325</v>
      </c>
      <c r="D24" s="98">
        <v>32333</v>
      </c>
      <c r="E24" s="97">
        <v>55.35998630254259</v>
      </c>
      <c r="F24" s="98">
        <v>24076</v>
      </c>
      <c r="G24" s="96">
        <v>8257</v>
      </c>
      <c r="H24" s="97">
        <v>34.295564047183916</v>
      </c>
      <c r="I24" s="96">
        <v>7008</v>
      </c>
      <c r="J24" s="96">
        <v>8439</v>
      </c>
      <c r="K24" s="96">
        <v>-1431</v>
      </c>
      <c r="L24" s="97">
        <v>-16.956985424813368</v>
      </c>
      <c r="M24" s="22"/>
    </row>
    <row r="25" spans="1:13" ht="15.75" customHeight="1">
      <c r="A25" s="96" t="s">
        <v>355</v>
      </c>
      <c r="B25" s="96">
        <v>18892</v>
      </c>
      <c r="C25" s="98">
        <v>4876</v>
      </c>
      <c r="D25" s="98">
        <v>9267</v>
      </c>
      <c r="E25" s="97">
        <v>49.052508998517894</v>
      </c>
      <c r="F25" s="98">
        <v>3870</v>
      </c>
      <c r="G25" s="96">
        <v>5397</v>
      </c>
      <c r="H25" s="97">
        <v>139.45736434108525</v>
      </c>
      <c r="I25" s="96">
        <v>4391</v>
      </c>
      <c r="J25" s="96">
        <v>2137</v>
      </c>
      <c r="K25" s="96">
        <v>2254</v>
      </c>
      <c r="L25" s="97">
        <v>105.47496490407113</v>
      </c>
      <c r="M25" s="22"/>
    </row>
    <row r="26" spans="1:13" ht="15.75" customHeight="1">
      <c r="A26" s="6" t="s">
        <v>1273</v>
      </c>
      <c r="B26" s="96">
        <v>1717</v>
      </c>
      <c r="C26" s="98">
        <v>425</v>
      </c>
      <c r="D26" s="98">
        <v>510</v>
      </c>
      <c r="E26" s="97">
        <v>29.7029702970297</v>
      </c>
      <c r="F26" s="98">
        <v>631</v>
      </c>
      <c r="G26" s="96">
        <v>-121</v>
      </c>
      <c r="H26" s="97">
        <v>-19.17591125198098</v>
      </c>
      <c r="I26" s="96">
        <v>85</v>
      </c>
      <c r="J26" s="96">
        <v>152</v>
      </c>
      <c r="K26" s="96">
        <v>-67</v>
      </c>
      <c r="L26" s="97">
        <v>-44.07894736842105</v>
      </c>
      <c r="M26" s="22"/>
    </row>
    <row r="27" spans="1:13" ht="15.75" customHeight="1">
      <c r="A27" s="6" t="s">
        <v>1274</v>
      </c>
      <c r="B27" s="96">
        <v>594</v>
      </c>
      <c r="C27" s="98">
        <v>147</v>
      </c>
      <c r="D27" s="98">
        <v>247</v>
      </c>
      <c r="E27" s="97">
        <v>41.582491582491585</v>
      </c>
      <c r="F27" s="98">
        <v>455</v>
      </c>
      <c r="G27" s="96">
        <v>-208</v>
      </c>
      <c r="H27" s="97">
        <v>-45.714285714285715</v>
      </c>
      <c r="I27" s="96">
        <v>100</v>
      </c>
      <c r="J27" s="96">
        <v>24</v>
      </c>
      <c r="K27" s="96">
        <v>76</v>
      </c>
      <c r="L27" s="97">
        <v>316.66666666666663</v>
      </c>
      <c r="M27" s="22"/>
    </row>
    <row r="28" spans="1:13" ht="15.75" customHeight="1">
      <c r="A28" s="6" t="s">
        <v>1275</v>
      </c>
      <c r="B28" s="96">
        <v>25540</v>
      </c>
      <c r="C28" s="98">
        <v>9600</v>
      </c>
      <c r="D28" s="98">
        <v>20081</v>
      </c>
      <c r="E28" s="97">
        <v>78.62568519968677</v>
      </c>
      <c r="F28" s="98">
        <v>21461</v>
      </c>
      <c r="G28" s="96">
        <v>-1380</v>
      </c>
      <c r="H28" s="97">
        <v>-6.43026885979218</v>
      </c>
      <c r="I28" s="96">
        <v>10481</v>
      </c>
      <c r="J28" s="96">
        <v>10254</v>
      </c>
      <c r="K28" s="96">
        <v>227</v>
      </c>
      <c r="L28" s="97">
        <v>2.213770236005461</v>
      </c>
      <c r="M28" s="22"/>
    </row>
    <row r="29" spans="1:13" ht="15.75" customHeight="1">
      <c r="A29" s="6" t="s">
        <v>1276</v>
      </c>
      <c r="B29" s="96">
        <v>11173</v>
      </c>
      <c r="C29" s="98">
        <v>7155</v>
      </c>
      <c r="D29" s="98">
        <v>8538</v>
      </c>
      <c r="E29" s="97">
        <v>76.41636086995436</v>
      </c>
      <c r="F29" s="98">
        <v>7940</v>
      </c>
      <c r="G29" s="96">
        <v>598</v>
      </c>
      <c r="H29" s="97">
        <v>7.531486146095717</v>
      </c>
      <c r="I29" s="96">
        <v>1383</v>
      </c>
      <c r="J29" s="96">
        <v>1273</v>
      </c>
      <c r="K29" s="96">
        <v>110</v>
      </c>
      <c r="L29" s="97">
        <v>8.64100549882168</v>
      </c>
      <c r="M29" s="22"/>
    </row>
    <row r="30" spans="1:13" ht="15.75" customHeight="1">
      <c r="A30" s="6" t="s">
        <v>1277</v>
      </c>
      <c r="B30" s="96">
        <v>27100</v>
      </c>
      <c r="C30" s="98">
        <v>11878</v>
      </c>
      <c r="D30" s="98">
        <v>16130</v>
      </c>
      <c r="E30" s="97">
        <v>59.520295202952035</v>
      </c>
      <c r="F30" s="98">
        <v>13925</v>
      </c>
      <c r="G30" s="96">
        <v>2205</v>
      </c>
      <c r="H30" s="97">
        <v>15.834829443447038</v>
      </c>
      <c r="I30" s="96">
        <v>4252</v>
      </c>
      <c r="J30" s="96">
        <v>4980</v>
      </c>
      <c r="K30" s="96">
        <v>-728</v>
      </c>
      <c r="L30" s="97">
        <v>-14.61847389558233</v>
      </c>
      <c r="M30" s="22"/>
    </row>
    <row r="31" spans="1:13" ht="15.75" customHeight="1">
      <c r="A31" s="95" t="s">
        <v>1280</v>
      </c>
      <c r="B31" s="96">
        <v>1941562</v>
      </c>
      <c r="C31" s="98">
        <v>995118</v>
      </c>
      <c r="D31" s="98">
        <v>1281037</v>
      </c>
      <c r="E31" s="97">
        <v>65.97971118099757</v>
      </c>
      <c r="F31" s="98">
        <v>1128052</v>
      </c>
      <c r="G31" s="96">
        <v>152985</v>
      </c>
      <c r="H31" s="97">
        <v>13.561874807189739</v>
      </c>
      <c r="I31" s="96">
        <v>285919</v>
      </c>
      <c r="J31" s="96">
        <v>238486</v>
      </c>
      <c r="K31" s="96">
        <v>47433</v>
      </c>
      <c r="L31" s="97">
        <v>19.88921781572084</v>
      </c>
      <c r="M31" s="22"/>
    </row>
    <row r="32" spans="1:13" ht="15.75" customHeight="1">
      <c r="A32" s="96" t="s">
        <v>354</v>
      </c>
      <c r="B32" s="96">
        <v>467986</v>
      </c>
      <c r="C32" s="98">
        <v>140498</v>
      </c>
      <c r="D32" s="98">
        <v>187420</v>
      </c>
      <c r="E32" s="97">
        <v>40.04820657028202</v>
      </c>
      <c r="F32" s="98">
        <v>171857</v>
      </c>
      <c r="G32" s="96">
        <v>15563</v>
      </c>
      <c r="H32" s="97">
        <v>9.05578475127577</v>
      </c>
      <c r="I32" s="96">
        <v>46922</v>
      </c>
      <c r="J32" s="96">
        <v>20474</v>
      </c>
      <c r="K32" s="96">
        <v>26448</v>
      </c>
      <c r="L32" s="97">
        <v>129.1784702549575</v>
      </c>
      <c r="M32" s="22"/>
    </row>
    <row r="33" spans="1:13" ht="15.75" customHeight="1">
      <c r="A33" s="96" t="s">
        <v>355</v>
      </c>
      <c r="B33" s="96">
        <v>178660</v>
      </c>
      <c r="C33" s="98">
        <v>95317</v>
      </c>
      <c r="D33" s="98">
        <v>132585</v>
      </c>
      <c r="E33" s="97">
        <v>74.21079144744208</v>
      </c>
      <c r="F33" s="98">
        <v>111919</v>
      </c>
      <c r="G33" s="96">
        <v>20666</v>
      </c>
      <c r="H33" s="97">
        <v>18.465139967297777</v>
      </c>
      <c r="I33" s="96">
        <v>37268</v>
      </c>
      <c r="J33" s="96">
        <v>27698</v>
      </c>
      <c r="K33" s="96">
        <v>9570</v>
      </c>
      <c r="L33" s="97">
        <v>34.55123113582208</v>
      </c>
      <c r="M33" s="22"/>
    </row>
    <row r="34" spans="1:13" ht="15.75" customHeight="1">
      <c r="A34" s="6" t="s">
        <v>1273</v>
      </c>
      <c r="B34" s="96">
        <v>41311</v>
      </c>
      <c r="C34" s="98">
        <v>24421</v>
      </c>
      <c r="D34" s="98">
        <v>28123</v>
      </c>
      <c r="E34" s="97">
        <v>68.0762992907458</v>
      </c>
      <c r="F34" s="98">
        <v>26405</v>
      </c>
      <c r="G34" s="96">
        <v>1718</v>
      </c>
      <c r="H34" s="97">
        <v>6.506343495550085</v>
      </c>
      <c r="I34" s="96">
        <v>3702</v>
      </c>
      <c r="J34" s="96">
        <v>5087</v>
      </c>
      <c r="K34" s="96">
        <v>-1385</v>
      </c>
      <c r="L34" s="97">
        <v>-27.22626302339296</v>
      </c>
      <c r="M34" s="22"/>
    </row>
    <row r="35" spans="1:13" ht="15.75" customHeight="1">
      <c r="A35" s="6" t="s">
        <v>1274</v>
      </c>
      <c r="B35" s="96">
        <v>8270</v>
      </c>
      <c r="C35" s="98">
        <v>7776</v>
      </c>
      <c r="D35" s="98">
        <v>8801</v>
      </c>
      <c r="E35" s="97">
        <v>106.42079806529625</v>
      </c>
      <c r="F35" s="98">
        <v>9727</v>
      </c>
      <c r="G35" s="96">
        <v>-926</v>
      </c>
      <c r="H35" s="97">
        <v>-9.519893081114423</v>
      </c>
      <c r="I35" s="96">
        <v>1025</v>
      </c>
      <c r="J35" s="96">
        <v>513</v>
      </c>
      <c r="K35" s="96">
        <v>512</v>
      </c>
      <c r="L35" s="97">
        <v>99.80506822612085</v>
      </c>
      <c r="M35" s="22"/>
    </row>
    <row r="36" spans="1:13" ht="15.75" customHeight="1">
      <c r="A36" s="6" t="s">
        <v>1275</v>
      </c>
      <c r="B36" s="96">
        <v>489419</v>
      </c>
      <c r="C36" s="98">
        <v>256717</v>
      </c>
      <c r="D36" s="98">
        <v>322249</v>
      </c>
      <c r="E36" s="97">
        <v>65.84317323193419</v>
      </c>
      <c r="F36" s="98">
        <v>246823</v>
      </c>
      <c r="G36" s="96">
        <v>75426</v>
      </c>
      <c r="H36" s="97">
        <v>30.558740473942862</v>
      </c>
      <c r="I36" s="96">
        <v>65532</v>
      </c>
      <c r="J36" s="96">
        <v>63102</v>
      </c>
      <c r="K36" s="96">
        <v>2430</v>
      </c>
      <c r="L36" s="97">
        <v>3.8509080536274602</v>
      </c>
      <c r="M36" s="22"/>
    </row>
    <row r="37" spans="1:13" ht="15.75" customHeight="1">
      <c r="A37" s="6" t="s">
        <v>1276</v>
      </c>
      <c r="B37" s="96">
        <v>270388</v>
      </c>
      <c r="C37" s="98">
        <v>130203</v>
      </c>
      <c r="D37" s="98">
        <v>165643</v>
      </c>
      <c r="E37" s="97">
        <v>61.26122461055964</v>
      </c>
      <c r="F37" s="98">
        <v>132067</v>
      </c>
      <c r="G37" s="96">
        <v>33576</v>
      </c>
      <c r="H37" s="97">
        <v>25.42345930474683</v>
      </c>
      <c r="I37" s="96">
        <v>35440</v>
      </c>
      <c r="J37" s="96">
        <v>25364</v>
      </c>
      <c r="K37" s="96">
        <v>10076</v>
      </c>
      <c r="L37" s="97">
        <v>39.72559533196657</v>
      </c>
      <c r="M37" s="22"/>
    </row>
    <row r="38" spans="1:13" ht="15.75" customHeight="1">
      <c r="A38" s="6" t="s">
        <v>1277</v>
      </c>
      <c r="B38" s="96">
        <v>485528</v>
      </c>
      <c r="C38" s="98">
        <v>340186</v>
      </c>
      <c r="D38" s="98">
        <v>436216</v>
      </c>
      <c r="E38" s="97">
        <v>89.84363414674334</v>
      </c>
      <c r="F38" s="98">
        <v>429254</v>
      </c>
      <c r="G38" s="96">
        <v>6962</v>
      </c>
      <c r="H38" s="97">
        <v>1.6218835468044563</v>
      </c>
      <c r="I38" s="96">
        <v>96030</v>
      </c>
      <c r="J38" s="96">
        <v>96248</v>
      </c>
      <c r="K38" s="96">
        <v>-218</v>
      </c>
      <c r="L38" s="97">
        <v>-0.22649821294987948</v>
      </c>
      <c r="M38" s="22"/>
    </row>
    <row r="39" spans="1:12" ht="18" customHeight="1">
      <c r="A39" s="12" t="s">
        <v>1200</v>
      </c>
      <c r="G39" s="9"/>
      <c r="H39" s="26"/>
      <c r="J39" s="14"/>
      <c r="L39" s="10"/>
    </row>
  </sheetData>
  <sheetProtection/>
  <mergeCells count="14">
    <mergeCell ref="A5:A6"/>
    <mergeCell ref="M5:M6"/>
    <mergeCell ref="L5:L6"/>
    <mergeCell ref="B5:B6"/>
    <mergeCell ref="C5:C6"/>
    <mergeCell ref="E5:E6"/>
    <mergeCell ref="D4:G4"/>
    <mergeCell ref="F5:F6"/>
    <mergeCell ref="G5:G6"/>
    <mergeCell ref="H5:H6"/>
    <mergeCell ref="D5:D6"/>
    <mergeCell ref="I5:I6"/>
    <mergeCell ref="J5:J6"/>
    <mergeCell ref="K5:K6"/>
  </mergeCells>
  <printOptions horizontalCentered="1" verticalCentered="1"/>
  <pageMargins left="0.5905511811023623" right="0.3937007874015748" top="0.48" bottom="0.5905511811023623" header="0" footer="0.3937007874015748"/>
  <pageSetup firstPageNumber="3" useFirstPageNumber="1" horizontalDpi="180" verticalDpi="180" orientation="landscape" paperSize="9" scale="68" r:id="rId3"/>
  <headerFooter alignWithMargins="0">
    <oddFooter>&amp;L&amp;"Times New Roman,常规" &amp;C第&amp;"Times New Roman,常规"3&amp;"宋体,常规"页</oddFooter>
  </headerFooter>
  <legacyDrawing r:id="rId2"/>
</worksheet>
</file>

<file path=xl/worksheets/sheet5.xml><?xml version="1.0" encoding="utf-8"?>
<worksheet xmlns="http://schemas.openxmlformats.org/spreadsheetml/2006/main" xmlns:r="http://schemas.openxmlformats.org/officeDocument/2006/relationships">
  <dimension ref="A1:IN38"/>
  <sheetViews>
    <sheetView showGridLines="0" showZeros="0" zoomScalePageLayoutView="0" workbookViewId="0" topLeftCell="A22">
      <selection activeCell="O34" sqref="O34"/>
    </sheetView>
  </sheetViews>
  <sheetFormatPr defaultColWidth="9.00390625" defaultRowHeight="14.25"/>
  <cols>
    <col min="1" max="1" width="35.125" style="31" customWidth="1"/>
    <col min="2" max="2" width="11.75390625" style="9" customWidth="1"/>
    <col min="3" max="3" width="11.25390625" style="9" customWidth="1"/>
    <col min="4" max="4" width="12.875" style="32" customWidth="1"/>
    <col min="5" max="5" width="11.125" style="10" customWidth="1"/>
    <col min="6" max="6" width="12.375" style="9" customWidth="1"/>
    <col min="7" max="7" width="12.375" style="129" customWidth="1"/>
    <col min="8" max="9" width="10.875" style="9" customWidth="1"/>
    <col min="10" max="11" width="11.625" style="129" customWidth="1"/>
    <col min="12" max="13" width="11.50390625" style="9" customWidth="1"/>
    <col min="14" max="16384" width="9.00390625" style="33" customWidth="1"/>
  </cols>
  <sheetData>
    <row r="1" ht="14.25">
      <c r="A1" s="31" t="s">
        <v>1197</v>
      </c>
    </row>
    <row r="2" spans="1:13" s="4" customFormat="1" ht="34.5" customHeight="1">
      <c r="A2" s="186" t="s">
        <v>1317</v>
      </c>
      <c r="B2" s="187"/>
      <c r="C2" s="187"/>
      <c r="D2" s="187"/>
      <c r="E2" s="187"/>
      <c r="F2" s="187"/>
      <c r="G2" s="187"/>
      <c r="H2" s="187"/>
      <c r="I2" s="187"/>
      <c r="J2" s="187"/>
      <c r="K2" s="187"/>
      <c r="L2" s="187"/>
      <c r="M2" s="187"/>
    </row>
    <row r="3" spans="1:13" ht="31.5" customHeight="1">
      <c r="A3" s="34" t="s">
        <v>10</v>
      </c>
      <c r="B3" s="35"/>
      <c r="C3" s="35"/>
      <c r="D3" s="36"/>
      <c r="E3" s="188"/>
      <c r="F3" s="188"/>
      <c r="G3" s="188"/>
      <c r="H3" s="37"/>
      <c r="I3" s="35"/>
      <c r="J3" s="132"/>
      <c r="K3" s="132" t="s">
        <v>366</v>
      </c>
      <c r="L3" s="189"/>
      <c r="M3" s="189"/>
    </row>
    <row r="4" spans="1:13" ht="28.5" customHeight="1">
      <c r="A4" s="51" t="s">
        <v>4</v>
      </c>
      <c r="B4" s="49" t="s">
        <v>346</v>
      </c>
      <c r="C4" s="49" t="s">
        <v>5</v>
      </c>
      <c r="D4" s="52" t="s">
        <v>348</v>
      </c>
      <c r="E4" s="50" t="s">
        <v>6</v>
      </c>
      <c r="F4" s="27" t="s">
        <v>7</v>
      </c>
      <c r="G4" s="130" t="s">
        <v>8</v>
      </c>
      <c r="H4" s="27" t="s">
        <v>9</v>
      </c>
      <c r="I4" s="49" t="s">
        <v>351</v>
      </c>
      <c r="J4" s="133" t="s">
        <v>352</v>
      </c>
      <c r="K4" s="133" t="s">
        <v>367</v>
      </c>
      <c r="L4" s="50" t="s">
        <v>368</v>
      </c>
      <c r="M4" s="48" t="s">
        <v>353</v>
      </c>
    </row>
    <row r="5" spans="1:13" ht="24" customHeight="1">
      <c r="A5" s="121" t="s">
        <v>1285</v>
      </c>
      <c r="B5" s="128">
        <v>80425</v>
      </c>
      <c r="C5" s="128">
        <v>33499</v>
      </c>
      <c r="D5" s="128">
        <v>41538</v>
      </c>
      <c r="E5" s="126">
        <v>51.648119365868816</v>
      </c>
      <c r="F5" s="128">
        <v>44963</v>
      </c>
      <c r="G5" s="131">
        <v>-3425</v>
      </c>
      <c r="H5" s="126">
        <v>-7.617374285523653</v>
      </c>
      <c r="I5" s="127">
        <v>8039</v>
      </c>
      <c r="J5" s="134">
        <v>8381</v>
      </c>
      <c r="K5" s="131">
        <v>-342</v>
      </c>
      <c r="L5" s="126">
        <v>-4.080658632621406</v>
      </c>
      <c r="M5" s="127"/>
    </row>
    <row r="6" spans="1:13" s="39" customFormat="1" ht="24" customHeight="1">
      <c r="A6" s="122" t="s">
        <v>1286</v>
      </c>
      <c r="B6" s="127">
        <v>19000</v>
      </c>
      <c r="C6" s="128">
        <v>11220</v>
      </c>
      <c r="D6" s="128">
        <v>12404</v>
      </c>
      <c r="E6" s="126">
        <v>65.28421052631579</v>
      </c>
      <c r="F6" s="128">
        <v>14200</v>
      </c>
      <c r="G6" s="131">
        <v>-1796</v>
      </c>
      <c r="H6" s="126">
        <v>-12.647887323943664</v>
      </c>
      <c r="I6" s="127">
        <v>1184</v>
      </c>
      <c r="J6" s="134">
        <v>2958</v>
      </c>
      <c r="K6" s="131">
        <v>-1774</v>
      </c>
      <c r="L6" s="126">
        <v>-59.972954699121026</v>
      </c>
      <c r="M6" s="127"/>
    </row>
    <row r="7" spans="1:13" s="39" customFormat="1" ht="24" customHeight="1">
      <c r="A7" s="122" t="s">
        <v>1287</v>
      </c>
      <c r="B7" s="127"/>
      <c r="C7" s="128">
        <v>4783</v>
      </c>
      <c r="D7" s="128">
        <v>5208</v>
      </c>
      <c r="E7" s="126">
        <v>0</v>
      </c>
      <c r="F7" s="128">
        <v>4964</v>
      </c>
      <c r="G7" s="131">
        <v>244</v>
      </c>
      <c r="H7" s="126">
        <v>4.915390813859791</v>
      </c>
      <c r="I7" s="127">
        <v>425</v>
      </c>
      <c r="J7" s="134">
        <v>653</v>
      </c>
      <c r="K7" s="131">
        <v>-228</v>
      </c>
      <c r="L7" s="126">
        <v>-34.915773353751916</v>
      </c>
      <c r="M7" s="127"/>
    </row>
    <row r="8" spans="1:13" s="39" customFormat="1" ht="24" customHeight="1">
      <c r="A8" s="122" t="s">
        <v>1288</v>
      </c>
      <c r="B8" s="127">
        <v>12000</v>
      </c>
      <c r="C8" s="128">
        <v>4371</v>
      </c>
      <c r="D8" s="128">
        <v>4924</v>
      </c>
      <c r="E8" s="126">
        <v>41.03333333333333</v>
      </c>
      <c r="F8" s="128">
        <v>6895</v>
      </c>
      <c r="G8" s="131">
        <v>-1971</v>
      </c>
      <c r="H8" s="126">
        <v>-28.585931834662798</v>
      </c>
      <c r="I8" s="127">
        <v>553</v>
      </c>
      <c r="J8" s="134">
        <v>1697</v>
      </c>
      <c r="K8" s="131">
        <v>-1144</v>
      </c>
      <c r="L8" s="126">
        <v>-67.41308190925162</v>
      </c>
      <c r="M8" s="127"/>
    </row>
    <row r="9" spans="1:13" s="39" customFormat="1" ht="24" customHeight="1">
      <c r="A9" s="123" t="s">
        <v>1289</v>
      </c>
      <c r="B9" s="127"/>
      <c r="C9" s="128">
        <v>407</v>
      </c>
      <c r="D9" s="128">
        <v>1035</v>
      </c>
      <c r="E9" s="126">
        <v>0</v>
      </c>
      <c r="F9" s="128">
        <v>1904</v>
      </c>
      <c r="G9" s="131">
        <v>-869</v>
      </c>
      <c r="H9" s="126">
        <v>-45.640756302521005</v>
      </c>
      <c r="I9" s="127">
        <v>628</v>
      </c>
      <c r="J9" s="134">
        <v>295</v>
      </c>
      <c r="K9" s="131">
        <v>333</v>
      </c>
      <c r="L9" s="126">
        <v>112.88135593220339</v>
      </c>
      <c r="M9" s="127"/>
    </row>
    <row r="10" spans="1:13" s="39" customFormat="1" ht="24" customHeight="1">
      <c r="A10" s="122" t="s">
        <v>1290</v>
      </c>
      <c r="B10" s="127">
        <v>2500</v>
      </c>
      <c r="C10" s="128">
        <v>1087</v>
      </c>
      <c r="D10" s="128">
        <v>1176</v>
      </c>
      <c r="E10" s="126">
        <v>47.04</v>
      </c>
      <c r="F10" s="128">
        <v>1546</v>
      </c>
      <c r="G10" s="131">
        <v>-370</v>
      </c>
      <c r="H10" s="126">
        <v>-23.93272962483829</v>
      </c>
      <c r="I10" s="127">
        <v>89</v>
      </c>
      <c r="J10" s="134">
        <v>199</v>
      </c>
      <c r="K10" s="131">
        <v>-110</v>
      </c>
      <c r="L10" s="126">
        <v>-55.27638190954774</v>
      </c>
      <c r="M10" s="127"/>
    </row>
    <row r="11" spans="1:13" s="39" customFormat="1" ht="24" customHeight="1">
      <c r="A11" s="122" t="s">
        <v>1291</v>
      </c>
      <c r="B11" s="127">
        <v>25</v>
      </c>
      <c r="C11" s="128">
        <v>13</v>
      </c>
      <c r="D11" s="128">
        <v>14</v>
      </c>
      <c r="E11" s="126">
        <v>56.00000000000001</v>
      </c>
      <c r="F11" s="128">
        <v>9</v>
      </c>
      <c r="G11" s="131">
        <v>5</v>
      </c>
      <c r="H11" s="126">
        <v>55.55555555555556</v>
      </c>
      <c r="I11" s="127">
        <v>1</v>
      </c>
      <c r="J11" s="134">
        <v>2</v>
      </c>
      <c r="K11" s="131">
        <v>-1</v>
      </c>
      <c r="L11" s="126">
        <v>-50</v>
      </c>
      <c r="M11" s="127"/>
    </row>
    <row r="12" spans="1:13" s="39" customFormat="1" ht="24" customHeight="1">
      <c r="A12" s="122" t="s">
        <v>1292</v>
      </c>
      <c r="B12" s="127">
        <v>6200</v>
      </c>
      <c r="C12" s="128">
        <v>2581</v>
      </c>
      <c r="D12" s="128">
        <v>2998</v>
      </c>
      <c r="E12" s="126">
        <v>48.354838709677416</v>
      </c>
      <c r="F12" s="128">
        <v>3010</v>
      </c>
      <c r="G12" s="131">
        <v>-12</v>
      </c>
      <c r="H12" s="126">
        <v>-0.3986710963455149</v>
      </c>
      <c r="I12" s="127">
        <v>417</v>
      </c>
      <c r="J12" s="134">
        <v>660</v>
      </c>
      <c r="K12" s="131">
        <v>-243</v>
      </c>
      <c r="L12" s="126">
        <v>-36.81818181818181</v>
      </c>
      <c r="M12" s="127"/>
    </row>
    <row r="13" spans="1:13" s="39" customFormat="1" ht="24" customHeight="1">
      <c r="A13" s="122" t="s">
        <v>1293</v>
      </c>
      <c r="B13" s="127">
        <v>3700</v>
      </c>
      <c r="C13" s="128">
        <v>1073</v>
      </c>
      <c r="D13" s="128">
        <v>1114</v>
      </c>
      <c r="E13" s="126">
        <v>30.108108108108105</v>
      </c>
      <c r="F13" s="128">
        <v>1118</v>
      </c>
      <c r="G13" s="131">
        <v>-4</v>
      </c>
      <c r="H13" s="126">
        <v>-0.35778175313059035</v>
      </c>
      <c r="I13" s="127">
        <v>41</v>
      </c>
      <c r="J13" s="134">
        <v>63</v>
      </c>
      <c r="K13" s="131">
        <v>-22</v>
      </c>
      <c r="L13" s="126">
        <v>-34.92063492063492</v>
      </c>
      <c r="M13" s="127"/>
    </row>
    <row r="14" spans="1:13" s="39" customFormat="1" ht="24" customHeight="1">
      <c r="A14" s="122" t="s">
        <v>1294</v>
      </c>
      <c r="B14" s="127">
        <v>2100</v>
      </c>
      <c r="C14" s="128">
        <v>852</v>
      </c>
      <c r="D14" s="128">
        <v>1023</v>
      </c>
      <c r="E14" s="126">
        <v>48.714285714285715</v>
      </c>
      <c r="F14" s="128">
        <v>930</v>
      </c>
      <c r="G14" s="131">
        <v>93</v>
      </c>
      <c r="H14" s="126">
        <v>10</v>
      </c>
      <c r="I14" s="127">
        <v>171</v>
      </c>
      <c r="J14" s="134">
        <v>121</v>
      </c>
      <c r="K14" s="131">
        <v>50</v>
      </c>
      <c r="L14" s="126">
        <v>41.32231404958678</v>
      </c>
      <c r="M14" s="127"/>
    </row>
    <row r="15" spans="1:13" s="39" customFormat="1" ht="24" customHeight="1">
      <c r="A15" s="122" t="s">
        <v>1295</v>
      </c>
      <c r="B15" s="127">
        <v>3800</v>
      </c>
      <c r="C15" s="128">
        <v>1109</v>
      </c>
      <c r="D15" s="128">
        <v>1127</v>
      </c>
      <c r="E15" s="126">
        <v>29.657894736842106</v>
      </c>
      <c r="F15" s="128">
        <v>1957</v>
      </c>
      <c r="G15" s="131">
        <v>-830</v>
      </c>
      <c r="H15" s="126">
        <v>-42.411854879918245</v>
      </c>
      <c r="I15" s="127">
        <v>18</v>
      </c>
      <c r="J15" s="134">
        <v>42</v>
      </c>
      <c r="K15" s="131">
        <v>-24</v>
      </c>
      <c r="L15" s="126">
        <v>-57.14285714285714</v>
      </c>
      <c r="M15" s="127"/>
    </row>
    <row r="16" spans="1:13" s="39" customFormat="1" ht="24" customHeight="1">
      <c r="A16" s="122" t="s">
        <v>1296</v>
      </c>
      <c r="B16" s="127">
        <v>9600</v>
      </c>
      <c r="C16" s="128">
        <v>3514</v>
      </c>
      <c r="D16" s="128">
        <v>4554</v>
      </c>
      <c r="E16" s="126">
        <v>47.4375</v>
      </c>
      <c r="F16" s="128">
        <v>3262</v>
      </c>
      <c r="G16" s="131">
        <v>1292</v>
      </c>
      <c r="H16" s="126">
        <v>39.60760269773145</v>
      </c>
      <c r="I16" s="127">
        <v>1040</v>
      </c>
      <c r="J16" s="134">
        <v>543</v>
      </c>
      <c r="K16" s="131">
        <v>497</v>
      </c>
      <c r="L16" s="126">
        <v>91.52854511970534</v>
      </c>
      <c r="M16" s="127"/>
    </row>
    <row r="17" spans="1:13" s="39" customFormat="1" ht="24" customHeight="1">
      <c r="A17" s="122" t="s">
        <v>1297</v>
      </c>
      <c r="B17" s="127">
        <v>1300</v>
      </c>
      <c r="C17" s="128">
        <v>537</v>
      </c>
      <c r="D17" s="128">
        <v>631</v>
      </c>
      <c r="E17" s="126">
        <v>48.53846153846153</v>
      </c>
      <c r="F17" s="128">
        <v>654</v>
      </c>
      <c r="G17" s="131">
        <v>-23</v>
      </c>
      <c r="H17" s="126">
        <v>-3.5168195718654434</v>
      </c>
      <c r="I17" s="127">
        <v>94</v>
      </c>
      <c r="J17" s="134">
        <v>103</v>
      </c>
      <c r="K17" s="131">
        <v>-9</v>
      </c>
      <c r="L17" s="126">
        <v>-8.737864077669903</v>
      </c>
      <c r="M17" s="127"/>
    </row>
    <row r="18" spans="1:13" s="39" customFormat="1" ht="24" customHeight="1">
      <c r="A18" s="122" t="s">
        <v>1298</v>
      </c>
      <c r="B18" s="127">
        <v>4000</v>
      </c>
      <c r="C18" s="128">
        <v>2981</v>
      </c>
      <c r="D18" s="128">
        <v>2981</v>
      </c>
      <c r="E18" s="126">
        <v>74.52499999999999</v>
      </c>
      <c r="F18" s="128">
        <v>1756</v>
      </c>
      <c r="G18" s="131">
        <v>1225</v>
      </c>
      <c r="H18" s="126">
        <v>69.76082004555809</v>
      </c>
      <c r="I18" s="127">
        <v>0</v>
      </c>
      <c r="J18" s="134">
        <v>1756</v>
      </c>
      <c r="K18" s="131">
        <v>-1756</v>
      </c>
      <c r="L18" s="126">
        <v>-100</v>
      </c>
      <c r="M18" s="127"/>
    </row>
    <row r="19" spans="1:13" s="39" customFormat="1" ht="24" customHeight="1">
      <c r="A19" s="122" t="s">
        <v>1299</v>
      </c>
      <c r="B19" s="127">
        <v>16000</v>
      </c>
      <c r="C19" s="128">
        <v>4022</v>
      </c>
      <c r="D19" s="128">
        <v>8453</v>
      </c>
      <c r="E19" s="126">
        <v>52.83125</v>
      </c>
      <c r="F19" s="128">
        <v>9539</v>
      </c>
      <c r="G19" s="131">
        <v>-1086</v>
      </c>
      <c r="H19" s="126">
        <v>-11.38484117832058</v>
      </c>
      <c r="I19" s="127">
        <v>4431</v>
      </c>
      <c r="J19" s="134">
        <v>237</v>
      </c>
      <c r="K19" s="131">
        <v>4194</v>
      </c>
      <c r="L19" s="126">
        <v>1769.6202531645567</v>
      </c>
      <c r="M19" s="127"/>
    </row>
    <row r="20" spans="1:13" s="39" customFormat="1" ht="24" customHeight="1">
      <c r="A20" s="122" t="s">
        <v>1300</v>
      </c>
      <c r="B20" s="127">
        <v>200</v>
      </c>
      <c r="C20" s="128">
        <v>129</v>
      </c>
      <c r="D20" s="128">
        <v>129</v>
      </c>
      <c r="E20" s="126">
        <v>64.5</v>
      </c>
      <c r="F20" s="128">
        <v>87</v>
      </c>
      <c r="G20" s="131">
        <v>42</v>
      </c>
      <c r="H20" s="126">
        <v>48.275862068965516</v>
      </c>
      <c r="I20" s="127">
        <v>0</v>
      </c>
      <c r="J20" s="134">
        <v>0</v>
      </c>
      <c r="K20" s="131">
        <v>0</v>
      </c>
      <c r="L20" s="126">
        <v>0</v>
      </c>
      <c r="M20" s="127"/>
    </row>
    <row r="21" spans="1:13" s="39" customFormat="1" ht="24" customHeight="1">
      <c r="A21" s="122" t="s">
        <v>1301</v>
      </c>
      <c r="B21" s="127"/>
      <c r="C21" s="128">
        <v>10</v>
      </c>
      <c r="D21" s="128">
        <v>10</v>
      </c>
      <c r="E21" s="126"/>
      <c r="F21" s="128"/>
      <c r="G21" s="131">
        <v>10</v>
      </c>
      <c r="H21" s="126">
        <v>0</v>
      </c>
      <c r="I21" s="127">
        <v>0</v>
      </c>
      <c r="J21" s="134">
        <v>0</v>
      </c>
      <c r="K21" s="131">
        <v>0</v>
      </c>
      <c r="L21" s="126">
        <v>0</v>
      </c>
      <c r="M21" s="127"/>
    </row>
    <row r="22" spans="1:13" s="39" customFormat="1" ht="24" customHeight="1">
      <c r="A22" s="121" t="s">
        <v>1302</v>
      </c>
      <c r="B22" s="128">
        <v>58405</v>
      </c>
      <c r="C22" s="128">
        <v>25325</v>
      </c>
      <c r="D22" s="128">
        <v>32333</v>
      </c>
      <c r="E22" s="126">
        <v>55.35998630254259</v>
      </c>
      <c r="F22" s="128">
        <v>24076</v>
      </c>
      <c r="G22" s="131">
        <v>8257</v>
      </c>
      <c r="H22" s="126">
        <v>34.295564047183916</v>
      </c>
      <c r="I22" s="127">
        <v>7008</v>
      </c>
      <c r="J22" s="134">
        <v>8439</v>
      </c>
      <c r="K22" s="131">
        <v>-1431</v>
      </c>
      <c r="L22" s="126">
        <v>-16.956985424813368</v>
      </c>
      <c r="M22" s="127"/>
    </row>
    <row r="23" spans="1:13" s="39" customFormat="1" ht="24" customHeight="1">
      <c r="A23" s="122" t="s">
        <v>1303</v>
      </c>
      <c r="B23" s="127">
        <v>20000</v>
      </c>
      <c r="C23" s="128">
        <v>5833</v>
      </c>
      <c r="D23" s="128">
        <v>6070</v>
      </c>
      <c r="E23" s="126">
        <v>30.349999999999998</v>
      </c>
      <c r="F23" s="128">
        <v>8710</v>
      </c>
      <c r="G23" s="131">
        <v>-2640</v>
      </c>
      <c r="H23" s="126">
        <v>-30.309988518943744</v>
      </c>
      <c r="I23" s="127">
        <v>237</v>
      </c>
      <c r="J23" s="134">
        <v>7280</v>
      </c>
      <c r="K23" s="131">
        <v>-7043</v>
      </c>
      <c r="L23" s="126">
        <v>-96.74450549450549</v>
      </c>
      <c r="M23" s="127"/>
    </row>
    <row r="24" spans="1:13" s="39" customFormat="1" ht="24" customHeight="1">
      <c r="A24" s="122" t="s">
        <v>1304</v>
      </c>
      <c r="B24" s="127"/>
      <c r="C24" s="128">
        <v>1018</v>
      </c>
      <c r="D24" s="128">
        <v>1201</v>
      </c>
      <c r="E24" s="126">
        <v>0</v>
      </c>
      <c r="F24" s="128">
        <v>1243</v>
      </c>
      <c r="G24" s="131">
        <v>-42</v>
      </c>
      <c r="H24" s="126">
        <v>-3.3789219629927594</v>
      </c>
      <c r="I24" s="127">
        <v>183</v>
      </c>
      <c r="J24" s="134">
        <v>242</v>
      </c>
      <c r="K24" s="131">
        <v>-59</v>
      </c>
      <c r="L24" s="126">
        <v>-24.380165289256198</v>
      </c>
      <c r="M24" s="127"/>
    </row>
    <row r="25" spans="1:13" s="39" customFormat="1" ht="24" customHeight="1">
      <c r="A25" s="122" t="s">
        <v>1305</v>
      </c>
      <c r="B25" s="127"/>
      <c r="C25" s="128"/>
      <c r="D25" s="128"/>
      <c r="E25" s="126">
        <v>0</v>
      </c>
      <c r="F25" s="128"/>
      <c r="G25" s="131">
        <v>0</v>
      </c>
      <c r="H25" s="126">
        <v>0</v>
      </c>
      <c r="I25" s="127">
        <v>0</v>
      </c>
      <c r="J25" s="134">
        <v>0</v>
      </c>
      <c r="K25" s="131">
        <v>0</v>
      </c>
      <c r="L25" s="126">
        <v>0</v>
      </c>
      <c r="M25" s="127"/>
    </row>
    <row r="26" spans="1:13" s="39" customFormat="1" ht="24" customHeight="1">
      <c r="A26" s="122" t="s">
        <v>1306</v>
      </c>
      <c r="B26" s="127"/>
      <c r="C26" s="128"/>
      <c r="D26" s="128"/>
      <c r="E26" s="126">
        <v>0</v>
      </c>
      <c r="F26" s="128"/>
      <c r="G26" s="131">
        <v>0</v>
      </c>
      <c r="H26" s="126">
        <v>0</v>
      </c>
      <c r="I26" s="127">
        <v>0</v>
      </c>
      <c r="J26" s="134">
        <v>0</v>
      </c>
      <c r="K26" s="131">
        <v>0</v>
      </c>
      <c r="L26" s="126">
        <v>0</v>
      </c>
      <c r="M26" s="127"/>
    </row>
    <row r="27" spans="1:13" s="39" customFormat="1" ht="24" customHeight="1">
      <c r="A27" s="122" t="s">
        <v>1307</v>
      </c>
      <c r="B27" s="127"/>
      <c r="C27" s="128"/>
      <c r="D27" s="128"/>
      <c r="E27" s="126">
        <v>0</v>
      </c>
      <c r="F27" s="128"/>
      <c r="G27" s="131">
        <v>0</v>
      </c>
      <c r="H27" s="126">
        <v>0</v>
      </c>
      <c r="I27" s="127">
        <v>0</v>
      </c>
      <c r="J27" s="134">
        <v>0</v>
      </c>
      <c r="K27" s="131">
        <v>0</v>
      </c>
      <c r="L27" s="126">
        <v>0</v>
      </c>
      <c r="M27" s="127"/>
    </row>
    <row r="28" spans="1:13" s="39" customFormat="1" ht="24" customHeight="1">
      <c r="A28" s="122" t="s">
        <v>1308</v>
      </c>
      <c r="B28" s="127">
        <v>8000</v>
      </c>
      <c r="C28" s="128">
        <v>1869</v>
      </c>
      <c r="D28" s="128">
        <v>2460</v>
      </c>
      <c r="E28" s="126">
        <v>30.75</v>
      </c>
      <c r="F28" s="128">
        <v>4505</v>
      </c>
      <c r="G28" s="131">
        <v>-2045</v>
      </c>
      <c r="H28" s="126">
        <v>-45.39400665926748</v>
      </c>
      <c r="I28" s="127">
        <v>591</v>
      </c>
      <c r="J28" s="134">
        <v>781</v>
      </c>
      <c r="K28" s="131">
        <v>-190</v>
      </c>
      <c r="L28" s="126">
        <v>-24.327784891165173</v>
      </c>
      <c r="M28" s="127"/>
    </row>
    <row r="29" spans="1:13" s="39" customFormat="1" ht="24" customHeight="1">
      <c r="A29" s="122" t="s">
        <v>1309</v>
      </c>
      <c r="B29" s="127">
        <v>5000</v>
      </c>
      <c r="C29" s="128">
        <v>1973</v>
      </c>
      <c r="D29" s="128">
        <v>2382</v>
      </c>
      <c r="E29" s="126">
        <v>47.64</v>
      </c>
      <c r="F29" s="128">
        <v>2770</v>
      </c>
      <c r="G29" s="131">
        <v>-388</v>
      </c>
      <c r="H29" s="126">
        <v>-14.007220216606498</v>
      </c>
      <c r="I29" s="127">
        <v>409</v>
      </c>
      <c r="J29" s="134">
        <v>179</v>
      </c>
      <c r="K29" s="131">
        <v>230</v>
      </c>
      <c r="L29" s="126">
        <v>128.49162011173186</v>
      </c>
      <c r="M29" s="127"/>
    </row>
    <row r="30" spans="1:248" s="39" customFormat="1" ht="24" customHeight="1">
      <c r="A30" s="122" t="s">
        <v>1310</v>
      </c>
      <c r="B30" s="127"/>
      <c r="C30" s="128"/>
      <c r="D30" s="128"/>
      <c r="E30" s="126">
        <v>0</v>
      </c>
      <c r="F30" s="128"/>
      <c r="G30" s="131">
        <v>0</v>
      </c>
      <c r="H30" s="126">
        <v>0</v>
      </c>
      <c r="I30" s="127">
        <v>0</v>
      </c>
      <c r="J30" s="134">
        <v>0</v>
      </c>
      <c r="K30" s="131">
        <v>0</v>
      </c>
      <c r="L30" s="126">
        <v>0</v>
      </c>
      <c r="M30" s="127"/>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row>
    <row r="31" spans="1:248" s="39" customFormat="1" ht="24" customHeight="1">
      <c r="A31" s="124" t="s">
        <v>1311</v>
      </c>
      <c r="B31" s="127">
        <v>12500</v>
      </c>
      <c r="C31" s="128">
        <v>967</v>
      </c>
      <c r="D31" s="128">
        <v>1038</v>
      </c>
      <c r="E31" s="126">
        <v>8.304</v>
      </c>
      <c r="F31" s="128">
        <v>2744</v>
      </c>
      <c r="G31" s="131">
        <v>-1706</v>
      </c>
      <c r="H31" s="126">
        <v>-62.17201166180758</v>
      </c>
      <c r="I31" s="127">
        <v>71</v>
      </c>
      <c r="J31" s="134">
        <v>198</v>
      </c>
      <c r="K31" s="131">
        <v>-127</v>
      </c>
      <c r="L31" s="126">
        <v>-64.14141414141415</v>
      </c>
      <c r="M31" s="127"/>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row>
    <row r="32" spans="1:248" s="39" customFormat="1" ht="24" customHeight="1">
      <c r="A32" s="124" t="s">
        <v>1312</v>
      </c>
      <c r="B32" s="127"/>
      <c r="C32" s="128">
        <v>394</v>
      </c>
      <c r="D32" s="128">
        <v>431</v>
      </c>
      <c r="E32" s="126">
        <v>0</v>
      </c>
      <c r="F32" s="128">
        <v>226</v>
      </c>
      <c r="G32" s="131">
        <v>205</v>
      </c>
      <c r="H32" s="126">
        <v>90.7079646017699</v>
      </c>
      <c r="I32" s="127">
        <v>37</v>
      </c>
      <c r="J32" s="134">
        <v>35</v>
      </c>
      <c r="K32" s="131">
        <v>2</v>
      </c>
      <c r="L32" s="126">
        <v>5.714285714285714</v>
      </c>
      <c r="M32" s="127"/>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row>
    <row r="33" spans="1:13" s="39" customFormat="1" ht="24" customHeight="1">
      <c r="A33" s="124" t="s">
        <v>1313</v>
      </c>
      <c r="B33" s="127"/>
      <c r="C33" s="128"/>
      <c r="D33" s="128"/>
      <c r="E33" s="126">
        <v>0</v>
      </c>
      <c r="F33" s="128"/>
      <c r="G33" s="131">
        <v>0</v>
      </c>
      <c r="H33" s="126">
        <v>0</v>
      </c>
      <c r="I33" s="127">
        <v>0</v>
      </c>
      <c r="J33" s="134">
        <v>0</v>
      </c>
      <c r="K33" s="131">
        <v>0</v>
      </c>
      <c r="L33" s="126">
        <v>0</v>
      </c>
      <c r="M33" s="127"/>
    </row>
    <row r="34" spans="1:13" s="39" customFormat="1" ht="24" customHeight="1">
      <c r="A34" s="124" t="s">
        <v>1314</v>
      </c>
      <c r="B34" s="127">
        <v>230</v>
      </c>
      <c r="C34" s="128">
        <v>1000</v>
      </c>
      <c r="D34" s="128">
        <v>1000</v>
      </c>
      <c r="E34" s="126">
        <v>434.78260869565213</v>
      </c>
      <c r="F34" s="128">
        <v>72</v>
      </c>
      <c r="G34" s="131">
        <v>928</v>
      </c>
      <c r="H34" s="126">
        <v>1288.888888888889</v>
      </c>
      <c r="I34" s="127">
        <v>0</v>
      </c>
      <c r="J34" s="134">
        <v>0</v>
      </c>
      <c r="K34" s="131">
        <v>0</v>
      </c>
      <c r="L34" s="126">
        <v>0</v>
      </c>
      <c r="M34" s="127"/>
    </row>
    <row r="35" spans="1:13" ht="24" customHeight="1">
      <c r="A35" s="124" t="s">
        <v>1315</v>
      </c>
      <c r="B35" s="127">
        <v>12675</v>
      </c>
      <c r="C35" s="128">
        <v>13683</v>
      </c>
      <c r="D35" s="128">
        <v>19383</v>
      </c>
      <c r="E35" s="126">
        <v>152.9230769230769</v>
      </c>
      <c r="F35" s="128">
        <v>5275</v>
      </c>
      <c r="G35" s="131">
        <v>14108</v>
      </c>
      <c r="H35" s="126">
        <v>267.45023696682466</v>
      </c>
      <c r="I35" s="127">
        <v>5700</v>
      </c>
      <c r="J35" s="134">
        <v>1</v>
      </c>
      <c r="K35" s="131">
        <v>5699</v>
      </c>
      <c r="L35" s="126">
        <v>569900</v>
      </c>
      <c r="M35" s="127"/>
    </row>
    <row r="36" spans="1:13" ht="24" customHeight="1">
      <c r="A36" s="125" t="s">
        <v>1316</v>
      </c>
      <c r="B36" s="128">
        <v>138830</v>
      </c>
      <c r="C36" s="128">
        <v>58824</v>
      </c>
      <c r="D36" s="128">
        <v>73871</v>
      </c>
      <c r="E36" s="126">
        <v>53.209680904703596</v>
      </c>
      <c r="F36" s="128">
        <v>69039</v>
      </c>
      <c r="G36" s="131">
        <v>4832</v>
      </c>
      <c r="H36" s="126">
        <v>6.998942626631324</v>
      </c>
      <c r="I36" s="127">
        <v>15047</v>
      </c>
      <c r="J36" s="134">
        <v>16820</v>
      </c>
      <c r="K36" s="131">
        <v>-1773</v>
      </c>
      <c r="L36" s="126">
        <v>-10.5410225921522</v>
      </c>
      <c r="M36" s="127"/>
    </row>
    <row r="37" spans="1:13" ht="16.5" customHeight="1">
      <c r="A37" s="190"/>
      <c r="B37" s="156"/>
      <c r="C37" s="156"/>
      <c r="D37" s="156"/>
      <c r="E37" s="156"/>
      <c r="F37" s="156"/>
      <c r="G37" s="156"/>
      <c r="H37" s="156"/>
      <c r="I37" s="156"/>
      <c r="J37" s="156"/>
      <c r="K37" s="156"/>
      <c r="L37" s="156"/>
      <c r="M37" s="156"/>
    </row>
    <row r="38" spans="1:13" ht="21.75" customHeight="1">
      <c r="A38" s="185"/>
      <c r="B38" s="185"/>
      <c r="C38" s="185"/>
      <c r="D38" s="185"/>
      <c r="E38" s="185"/>
      <c r="F38" s="185"/>
      <c r="G38" s="185"/>
      <c r="H38" s="185"/>
      <c r="I38" s="185"/>
      <c r="J38" s="185"/>
      <c r="K38" s="185"/>
      <c r="L38" s="185"/>
      <c r="M38" s="185"/>
    </row>
  </sheetData>
  <sheetProtection/>
  <mergeCells count="5">
    <mergeCell ref="A38:M38"/>
    <mergeCell ref="A2:M2"/>
    <mergeCell ref="E3:G3"/>
    <mergeCell ref="L3:M3"/>
    <mergeCell ref="A37:M37"/>
  </mergeCells>
  <printOptions horizontalCentered="1" verticalCentered="1"/>
  <pageMargins left="0.5905511811023623" right="0.3937007874015748" top="0.28" bottom="0.34" header="0" footer="0.27"/>
  <pageSetup firstPageNumber="1" useFirstPageNumber="1" horizontalDpi="180" verticalDpi="180" orientation="landscape" paperSize="9" scale="58" r:id="rId1"/>
</worksheet>
</file>

<file path=xl/worksheets/sheet6.xml><?xml version="1.0" encoding="utf-8"?>
<worksheet xmlns="http://schemas.openxmlformats.org/spreadsheetml/2006/main" xmlns:r="http://schemas.openxmlformats.org/officeDocument/2006/relationships">
  <dimension ref="A1:I85"/>
  <sheetViews>
    <sheetView showGridLines="0" showZeros="0" tabSelected="1" zoomScalePageLayoutView="0" workbookViewId="0" topLeftCell="B3">
      <selection activeCell="H11" sqref="H11"/>
    </sheetView>
  </sheetViews>
  <sheetFormatPr defaultColWidth="9.00390625" defaultRowHeight="14.25"/>
  <cols>
    <col min="1" max="1" width="8.125" style="74" hidden="1" customWidth="1"/>
    <col min="2" max="2" width="33.25390625" style="42" customWidth="1"/>
    <col min="3" max="3" width="13.875" style="42" customWidth="1"/>
    <col min="4" max="4" width="16.50390625" style="75" customWidth="1"/>
    <col min="5" max="5" width="16.875" style="75" customWidth="1"/>
    <col min="6" max="6" width="15.50390625" style="75" customWidth="1"/>
    <col min="7" max="7" width="15.50390625" style="76" customWidth="1"/>
    <col min="8" max="8" width="75.375" style="76" customWidth="1"/>
    <col min="9" max="9" width="9.00390625" style="75" customWidth="1"/>
    <col min="10" max="16384" width="9.00390625" style="42" customWidth="1"/>
  </cols>
  <sheetData>
    <row r="1" ht="18" customHeight="1">
      <c r="B1" s="75" t="s">
        <v>1225</v>
      </c>
    </row>
    <row r="2" spans="1:8" s="43" customFormat="1" ht="28.5" customHeight="1">
      <c r="A2" s="58"/>
      <c r="B2" s="158" t="s">
        <v>1224</v>
      </c>
      <c r="C2" s="158"/>
      <c r="D2" s="158"/>
      <c r="E2" s="158"/>
      <c r="F2" s="158"/>
      <c r="G2" s="158"/>
      <c r="H2" s="158"/>
    </row>
    <row r="3" spans="1:9" s="44" customFormat="1" ht="27.75" customHeight="1">
      <c r="A3" s="59"/>
      <c r="B3" s="77" t="s">
        <v>10</v>
      </c>
      <c r="C3" s="78"/>
      <c r="D3" s="79"/>
      <c r="E3" s="78"/>
      <c r="F3" s="78"/>
      <c r="G3" s="80"/>
      <c r="H3" s="81" t="s">
        <v>366</v>
      </c>
      <c r="I3" s="60"/>
    </row>
    <row r="4" spans="1:9" s="44" customFormat="1" ht="40.5" customHeight="1">
      <c r="A4" s="61"/>
      <c r="B4" s="82" t="s">
        <v>1202</v>
      </c>
      <c r="C4" s="82" t="s">
        <v>1203</v>
      </c>
      <c r="D4" s="83" t="s">
        <v>1201</v>
      </c>
      <c r="E4" s="83" t="s">
        <v>1143</v>
      </c>
      <c r="F4" s="84" t="s">
        <v>1204</v>
      </c>
      <c r="G4" s="85" t="s">
        <v>369</v>
      </c>
      <c r="H4" s="85" t="s">
        <v>1205</v>
      </c>
      <c r="I4" s="62"/>
    </row>
    <row r="5" spans="1:9" s="66" customFormat="1" ht="24.75" customHeight="1">
      <c r="A5" s="63">
        <v>201</v>
      </c>
      <c r="B5" s="86" t="s">
        <v>1157</v>
      </c>
      <c r="C5" s="86">
        <v>74917</v>
      </c>
      <c r="D5" s="87">
        <v>31129</v>
      </c>
      <c r="E5" s="87">
        <v>32430</v>
      </c>
      <c r="F5" s="88">
        <f>D5/C5*100</f>
        <v>41.55131679058158</v>
      </c>
      <c r="G5" s="92">
        <v>-4.011717545482578</v>
      </c>
      <c r="H5" s="155" t="s">
        <v>1513</v>
      </c>
      <c r="I5" s="65"/>
    </row>
    <row r="6" spans="1:9" s="66" customFormat="1" ht="24.75" customHeight="1">
      <c r="A6" s="63">
        <v>202</v>
      </c>
      <c r="B6" s="86" t="s">
        <v>370</v>
      </c>
      <c r="C6" s="86"/>
      <c r="D6" s="87"/>
      <c r="E6" s="87"/>
      <c r="F6" s="88"/>
      <c r="G6" s="92">
        <v>0</v>
      </c>
      <c r="H6" s="155"/>
      <c r="I6" s="65"/>
    </row>
    <row r="7" spans="1:9" s="66" customFormat="1" ht="24.75" customHeight="1">
      <c r="A7" s="63">
        <v>203</v>
      </c>
      <c r="B7" s="86" t="s">
        <v>1158</v>
      </c>
      <c r="C7" s="86">
        <v>361</v>
      </c>
      <c r="D7" s="87">
        <v>208</v>
      </c>
      <c r="E7" s="87">
        <v>1</v>
      </c>
      <c r="F7" s="88">
        <f aca="true" t="shared" si="0" ref="F7:F30">D7/C7*100</f>
        <v>57.61772853185596</v>
      </c>
      <c r="G7" s="92">
        <v>20700</v>
      </c>
      <c r="H7" s="155" t="s">
        <v>1514</v>
      </c>
      <c r="I7" s="65"/>
    </row>
    <row r="8" spans="1:9" s="66" customFormat="1" ht="24.75" customHeight="1">
      <c r="A8" s="63">
        <v>204</v>
      </c>
      <c r="B8" s="86" t="s">
        <v>1159</v>
      </c>
      <c r="C8" s="86">
        <v>40451</v>
      </c>
      <c r="D8" s="87">
        <v>24339</v>
      </c>
      <c r="E8" s="87">
        <v>21356</v>
      </c>
      <c r="F8" s="88">
        <f t="shared" si="0"/>
        <v>60.1690934711132</v>
      </c>
      <c r="G8" s="92">
        <v>13.967971530249109</v>
      </c>
      <c r="H8" s="155" t="s">
        <v>1515</v>
      </c>
      <c r="I8" s="65"/>
    </row>
    <row r="9" spans="1:9" s="66" customFormat="1" ht="24.75" customHeight="1">
      <c r="A9" s="63">
        <v>205</v>
      </c>
      <c r="B9" s="86" t="s">
        <v>1160</v>
      </c>
      <c r="C9" s="86">
        <v>44146</v>
      </c>
      <c r="D9" s="87">
        <v>18532</v>
      </c>
      <c r="E9" s="87">
        <v>14827</v>
      </c>
      <c r="F9" s="88">
        <f t="shared" si="0"/>
        <v>41.97888823449463</v>
      </c>
      <c r="G9" s="92">
        <v>24.988197207796585</v>
      </c>
      <c r="H9" s="155" t="s">
        <v>1516</v>
      </c>
      <c r="I9" s="65"/>
    </row>
    <row r="10" spans="1:9" s="66" customFormat="1" ht="46.5" customHeight="1">
      <c r="A10" s="63">
        <v>206</v>
      </c>
      <c r="B10" s="86" t="s">
        <v>1161</v>
      </c>
      <c r="C10" s="86">
        <v>37536</v>
      </c>
      <c r="D10" s="87">
        <v>1373</v>
      </c>
      <c r="E10" s="87">
        <v>16441</v>
      </c>
      <c r="F10" s="88">
        <f t="shared" si="0"/>
        <v>3.6578218243819265</v>
      </c>
      <c r="G10" s="92">
        <v>-91.64892646432699</v>
      </c>
      <c r="H10" s="155" t="s">
        <v>1529</v>
      </c>
      <c r="I10" s="65"/>
    </row>
    <row r="11" spans="1:9" s="66" customFormat="1" ht="24.75" customHeight="1">
      <c r="A11" s="63">
        <v>207</v>
      </c>
      <c r="B11" s="86" t="s">
        <v>1206</v>
      </c>
      <c r="C11" s="86">
        <v>17703</v>
      </c>
      <c r="D11" s="87">
        <v>2654</v>
      </c>
      <c r="E11" s="87">
        <v>3050</v>
      </c>
      <c r="F11" s="88">
        <f t="shared" si="0"/>
        <v>14.99180929785912</v>
      </c>
      <c r="G11" s="92">
        <v>-12.983606557377051</v>
      </c>
      <c r="H11" s="155" t="s">
        <v>1513</v>
      </c>
      <c r="I11" s="65"/>
    </row>
    <row r="12" spans="1:9" s="66" customFormat="1" ht="24.75" customHeight="1">
      <c r="A12" s="63">
        <v>208</v>
      </c>
      <c r="B12" s="86" t="s">
        <v>1162</v>
      </c>
      <c r="C12" s="86">
        <v>51180</v>
      </c>
      <c r="D12" s="87">
        <v>13980</v>
      </c>
      <c r="E12" s="87">
        <v>14914</v>
      </c>
      <c r="F12" s="88">
        <f t="shared" si="0"/>
        <v>27.315357561547483</v>
      </c>
      <c r="G12" s="92">
        <v>-6.262572079924903</v>
      </c>
      <c r="H12" s="155" t="s">
        <v>1513</v>
      </c>
      <c r="I12" s="65"/>
    </row>
    <row r="13" spans="1:9" s="66" customFormat="1" ht="24.75" customHeight="1">
      <c r="A13" s="63">
        <v>210</v>
      </c>
      <c r="B13" s="86" t="s">
        <v>1207</v>
      </c>
      <c r="C13" s="86">
        <v>21739</v>
      </c>
      <c r="D13" s="87">
        <v>4333</v>
      </c>
      <c r="E13" s="87">
        <v>5827</v>
      </c>
      <c r="F13" s="88">
        <f t="shared" si="0"/>
        <v>19.93191959151755</v>
      </c>
      <c r="G13" s="92">
        <v>-25.639265488244376</v>
      </c>
      <c r="H13" s="155" t="s">
        <v>1513</v>
      </c>
      <c r="I13" s="65"/>
    </row>
    <row r="14" spans="1:9" s="66" customFormat="1" ht="24.75" customHeight="1">
      <c r="A14" s="63">
        <v>211</v>
      </c>
      <c r="B14" s="86" t="s">
        <v>1163</v>
      </c>
      <c r="C14" s="86">
        <v>20960</v>
      </c>
      <c r="D14" s="87">
        <v>8543</v>
      </c>
      <c r="E14" s="87">
        <v>5764</v>
      </c>
      <c r="F14" s="88">
        <f t="shared" si="0"/>
        <v>40.75858778625954</v>
      </c>
      <c r="G14" s="92">
        <v>48.213046495489245</v>
      </c>
      <c r="H14" s="155" t="s">
        <v>1517</v>
      </c>
      <c r="I14" s="65"/>
    </row>
    <row r="15" spans="1:9" s="66" customFormat="1" ht="29.25" customHeight="1">
      <c r="A15" s="63">
        <v>212</v>
      </c>
      <c r="B15" s="86" t="s">
        <v>0</v>
      </c>
      <c r="C15" s="86">
        <v>22660</v>
      </c>
      <c r="D15" s="87">
        <v>40085</v>
      </c>
      <c r="E15" s="87">
        <v>19061</v>
      </c>
      <c r="F15" s="88">
        <f t="shared" si="0"/>
        <v>176.89761694616064</v>
      </c>
      <c r="G15" s="92">
        <v>110.29851529300667</v>
      </c>
      <c r="H15" s="155" t="s">
        <v>1518</v>
      </c>
      <c r="I15" s="65"/>
    </row>
    <row r="16" spans="1:9" s="66" customFormat="1" ht="24.75" customHeight="1">
      <c r="A16" s="63">
        <v>213</v>
      </c>
      <c r="B16" s="86" t="s">
        <v>1</v>
      </c>
      <c r="C16" s="86">
        <v>45666</v>
      </c>
      <c r="D16" s="89">
        <v>5119</v>
      </c>
      <c r="E16" s="89">
        <v>6740</v>
      </c>
      <c r="F16" s="88">
        <f t="shared" si="0"/>
        <v>11.20965269565979</v>
      </c>
      <c r="G16" s="92">
        <v>-24.05044510385757</v>
      </c>
      <c r="H16" s="155" t="s">
        <v>1513</v>
      </c>
      <c r="I16" s="65"/>
    </row>
    <row r="17" spans="1:9" s="66" customFormat="1" ht="36.75" customHeight="1">
      <c r="A17" s="63">
        <v>214</v>
      </c>
      <c r="B17" s="86" t="s">
        <v>2</v>
      </c>
      <c r="C17" s="86">
        <v>18847</v>
      </c>
      <c r="D17" s="89">
        <v>10733</v>
      </c>
      <c r="E17" s="89">
        <v>4832</v>
      </c>
      <c r="F17" s="88">
        <f t="shared" si="0"/>
        <v>56.94805539343132</v>
      </c>
      <c r="G17" s="92">
        <v>122.12334437086092</v>
      </c>
      <c r="H17" s="155" t="s">
        <v>1527</v>
      </c>
      <c r="I17" s="65"/>
    </row>
    <row r="18" spans="1:9" s="66" customFormat="1" ht="24.75" customHeight="1">
      <c r="A18" s="63">
        <v>215</v>
      </c>
      <c r="B18" s="86" t="s">
        <v>1208</v>
      </c>
      <c r="C18" s="86">
        <v>1504</v>
      </c>
      <c r="D18" s="89">
        <v>1157</v>
      </c>
      <c r="E18" s="89">
        <v>1370</v>
      </c>
      <c r="F18" s="88">
        <f t="shared" si="0"/>
        <v>76.9281914893617</v>
      </c>
      <c r="G18" s="92">
        <v>-15.547445255474452</v>
      </c>
      <c r="H18" s="155" t="s">
        <v>1513</v>
      </c>
      <c r="I18" s="65"/>
    </row>
    <row r="19" spans="1:9" s="66" customFormat="1" ht="24.75" customHeight="1">
      <c r="A19" s="63">
        <v>216</v>
      </c>
      <c r="B19" s="86" t="s">
        <v>1209</v>
      </c>
      <c r="C19" s="86">
        <v>643</v>
      </c>
      <c r="D19" s="89">
        <v>474</v>
      </c>
      <c r="E19" s="89">
        <v>1606</v>
      </c>
      <c r="F19" s="88">
        <f t="shared" si="0"/>
        <v>73.71695178849144</v>
      </c>
      <c r="G19" s="92">
        <v>-70.4856787048568</v>
      </c>
      <c r="H19" s="155" t="s">
        <v>1526</v>
      </c>
      <c r="I19" s="65"/>
    </row>
    <row r="20" spans="1:9" s="66" customFormat="1" ht="24.75" customHeight="1">
      <c r="A20" s="63"/>
      <c r="B20" s="86" t="s">
        <v>3</v>
      </c>
      <c r="C20" s="86"/>
      <c r="D20" s="89"/>
      <c r="E20" s="89">
        <v>40</v>
      </c>
      <c r="F20" s="88"/>
      <c r="G20" s="92"/>
      <c r="H20" s="155" t="s">
        <v>1519</v>
      </c>
      <c r="I20" s="65"/>
    </row>
    <row r="21" spans="1:9" s="66" customFormat="1" ht="24.75" customHeight="1">
      <c r="A21" s="63">
        <v>217</v>
      </c>
      <c r="B21" s="86" t="s">
        <v>1210</v>
      </c>
      <c r="C21" s="86"/>
      <c r="D21" s="89">
        <v>300</v>
      </c>
      <c r="E21" s="89"/>
      <c r="F21" s="88"/>
      <c r="G21" s="92">
        <v>0</v>
      </c>
      <c r="H21" s="155" t="s">
        <v>1520</v>
      </c>
      <c r="I21" s="65"/>
    </row>
    <row r="22" spans="1:9" s="66" customFormat="1" ht="24.75" customHeight="1">
      <c r="A22" s="63">
        <v>220</v>
      </c>
      <c r="B22" s="86" t="s">
        <v>1211</v>
      </c>
      <c r="C22" s="86">
        <v>12045</v>
      </c>
      <c r="D22" s="89">
        <v>3225</v>
      </c>
      <c r="E22" s="89">
        <v>2603</v>
      </c>
      <c r="F22" s="88">
        <f t="shared" si="0"/>
        <v>26.774595267745955</v>
      </c>
      <c r="G22" s="92">
        <v>23.895505186323472</v>
      </c>
      <c r="H22" s="155" t="s">
        <v>1521</v>
      </c>
      <c r="I22" s="65"/>
    </row>
    <row r="23" spans="1:9" s="66" customFormat="1" ht="24.75" customHeight="1">
      <c r="A23" s="63">
        <v>221</v>
      </c>
      <c r="B23" s="86" t="s">
        <v>1212</v>
      </c>
      <c r="C23" s="86">
        <v>7000</v>
      </c>
      <c r="D23" s="89">
        <v>2889</v>
      </c>
      <c r="E23" s="89">
        <v>3183</v>
      </c>
      <c r="F23" s="88">
        <f t="shared" si="0"/>
        <v>41.27142857142857</v>
      </c>
      <c r="G23" s="92">
        <v>-9.236569274269558</v>
      </c>
      <c r="H23" s="155" t="s">
        <v>1513</v>
      </c>
      <c r="I23" s="65"/>
    </row>
    <row r="24" spans="1:9" s="66" customFormat="1" ht="24.75" customHeight="1">
      <c r="A24" s="63">
        <v>222</v>
      </c>
      <c r="B24" s="86" t="s">
        <v>1213</v>
      </c>
      <c r="C24" s="86">
        <v>5659</v>
      </c>
      <c r="D24" s="89">
        <v>5306</v>
      </c>
      <c r="E24" s="89">
        <v>5266</v>
      </c>
      <c r="F24" s="88">
        <f t="shared" si="0"/>
        <v>93.76214878953878</v>
      </c>
      <c r="G24" s="92">
        <v>0.759589821496392</v>
      </c>
      <c r="H24" s="155" t="s">
        <v>1522</v>
      </c>
      <c r="I24" s="65"/>
    </row>
    <row r="25" spans="1:9" s="66" customFormat="1" ht="24.75" customHeight="1">
      <c r="A25" s="63"/>
      <c r="B25" s="86" t="s">
        <v>1214</v>
      </c>
      <c r="C25" s="86">
        <v>3766</v>
      </c>
      <c r="D25" s="89">
        <v>1958</v>
      </c>
      <c r="E25" s="89"/>
      <c r="F25" s="88">
        <f t="shared" si="0"/>
        <v>51.99150292087095</v>
      </c>
      <c r="G25" s="92">
        <v>0</v>
      </c>
      <c r="H25" s="155" t="s">
        <v>1523</v>
      </c>
      <c r="I25" s="65"/>
    </row>
    <row r="26" spans="1:9" s="66" customFormat="1" ht="24.75" customHeight="1">
      <c r="A26" s="63"/>
      <c r="B26" s="86" t="s">
        <v>1215</v>
      </c>
      <c r="C26" s="86">
        <v>5154</v>
      </c>
      <c r="D26" s="89"/>
      <c r="E26" s="89"/>
      <c r="F26" s="88">
        <f t="shared" si="0"/>
        <v>0</v>
      </c>
      <c r="G26" s="92">
        <v>0</v>
      </c>
      <c r="H26" s="155"/>
      <c r="I26" s="65"/>
    </row>
    <row r="27" spans="1:9" s="66" customFormat="1" ht="24.75" customHeight="1">
      <c r="A27" s="63">
        <v>229</v>
      </c>
      <c r="B27" s="86" t="s">
        <v>1216</v>
      </c>
      <c r="C27" s="86">
        <v>36049</v>
      </c>
      <c r="D27" s="89">
        <v>225</v>
      </c>
      <c r="E27" s="89">
        <v>306</v>
      </c>
      <c r="F27" s="88">
        <f t="shared" si="0"/>
        <v>0.6241504618713417</v>
      </c>
      <c r="G27" s="92">
        <v>-26.47058823529412</v>
      </c>
      <c r="H27" s="155" t="s">
        <v>1528</v>
      </c>
      <c r="I27" s="65"/>
    </row>
    <row r="28" spans="1:9" s="66" customFormat="1" ht="24.75" customHeight="1">
      <c r="A28" s="63">
        <v>232</v>
      </c>
      <c r="B28" s="86" t="s">
        <v>1217</v>
      </c>
      <c r="C28" s="86"/>
      <c r="D28" s="89">
        <v>10498</v>
      </c>
      <c r="E28" s="89">
        <v>12240</v>
      </c>
      <c r="F28" s="88"/>
      <c r="G28" s="92">
        <v>-14.232026143790849</v>
      </c>
      <c r="H28" s="155" t="s">
        <v>1524</v>
      </c>
      <c r="I28" s="65"/>
    </row>
    <row r="29" spans="1:9" s="66" customFormat="1" ht="24.75" customHeight="1">
      <c r="A29" s="63">
        <v>233</v>
      </c>
      <c r="B29" s="86" t="s">
        <v>1218</v>
      </c>
      <c r="C29" s="86"/>
      <c r="D29" s="89">
        <v>360</v>
      </c>
      <c r="E29" s="89"/>
      <c r="F29" s="88"/>
      <c r="G29" s="92">
        <v>0</v>
      </c>
      <c r="H29" s="155" t="s">
        <v>1524</v>
      </c>
      <c r="I29" s="65"/>
    </row>
    <row r="30" spans="1:9" s="66" customFormat="1" ht="24.75" customHeight="1">
      <c r="A30" s="63"/>
      <c r="B30" s="90" t="s">
        <v>1219</v>
      </c>
      <c r="C30" s="86">
        <v>467986</v>
      </c>
      <c r="D30" s="91">
        <v>187420</v>
      </c>
      <c r="E30" s="91">
        <v>171857</v>
      </c>
      <c r="F30" s="88">
        <f t="shared" si="0"/>
        <v>40.04820657028202</v>
      </c>
      <c r="G30" s="92">
        <v>9.05578475127577</v>
      </c>
      <c r="H30" s="155"/>
      <c r="I30" s="65"/>
    </row>
    <row r="31" spans="1:9" s="45" customFormat="1" ht="28.5" customHeight="1" hidden="1">
      <c r="A31" s="67"/>
      <c r="B31" s="68" t="s">
        <v>1220</v>
      </c>
      <c r="C31" s="68"/>
      <c r="D31" s="69"/>
      <c r="E31" s="69" t="e">
        <f>'[1]z01'!L21</f>
        <v>#REF!</v>
      </c>
      <c r="F31" s="70" t="e">
        <f>D31-E31</f>
        <v>#REF!</v>
      </c>
      <c r="G31" s="64" t="e">
        <f>IF(E31=0,0,F31/E31*100)</f>
        <v>#REF!</v>
      </c>
      <c r="H31" s="38" t="e">
        <f>D31-#REF!</f>
        <v>#REF!</v>
      </c>
      <c r="I31" s="71"/>
    </row>
    <row r="32" spans="1:9" s="45" customFormat="1" ht="28.5" customHeight="1" hidden="1">
      <c r="A32" s="67"/>
      <c r="B32" s="68" t="s">
        <v>1221</v>
      </c>
      <c r="C32" s="68"/>
      <c r="D32" s="69"/>
      <c r="E32" s="69">
        <f>'[1]z01'!L22</f>
        <v>20569</v>
      </c>
      <c r="F32" s="70">
        <f>D32-E32</f>
        <v>-20569</v>
      </c>
      <c r="G32" s="64">
        <f>IF(E32=0,0,F32/E32*100)</f>
        <v>-100</v>
      </c>
      <c r="H32" s="38" t="e">
        <f>D32-#REF!</f>
        <v>#REF!</v>
      </c>
      <c r="I32" s="71"/>
    </row>
    <row r="33" spans="1:9" s="45" customFormat="1" ht="28.5" customHeight="1" hidden="1">
      <c r="A33" s="67"/>
      <c r="B33" s="68" t="s">
        <v>1222</v>
      </c>
      <c r="C33" s="68"/>
      <c r="D33" s="69">
        <f>D34-D30-D31-D32</f>
        <v>-114851</v>
      </c>
      <c r="E33" s="69">
        <f>'[1]z01'!L23</f>
        <v>41658</v>
      </c>
      <c r="F33" s="70">
        <f>D33-E33</f>
        <v>-156509</v>
      </c>
      <c r="G33" s="64">
        <f>IF(E33=0,0,F33/E33*100)</f>
        <v>-375.69974554707375</v>
      </c>
      <c r="H33" s="38" t="e">
        <f>D33-#REF!</f>
        <v>#REF!</v>
      </c>
      <c r="I33" s="71"/>
    </row>
    <row r="34" spans="1:9" s="45" customFormat="1" ht="28.5" customHeight="1" hidden="1">
      <c r="A34" s="67"/>
      <c r="B34" s="72" t="s">
        <v>1223</v>
      </c>
      <c r="C34" s="68">
        <f>SUM(C30,C31,C32)</f>
        <v>467986</v>
      </c>
      <c r="D34" s="69">
        <v>72569</v>
      </c>
      <c r="E34" s="69">
        <f>'[1]z01'!L24</f>
        <v>72569</v>
      </c>
      <c r="F34" s="70">
        <f>D34-E34</f>
        <v>0</v>
      </c>
      <c r="G34" s="64">
        <f>IF(E34=0,0,F34/E34*100)</f>
        <v>0</v>
      </c>
      <c r="H34" s="38" t="e">
        <f>D34-#REF!</f>
        <v>#REF!</v>
      </c>
      <c r="I34" s="71"/>
    </row>
    <row r="35" spans="1:9" s="45" customFormat="1" ht="9" customHeight="1">
      <c r="A35" s="67"/>
      <c r="D35" s="71"/>
      <c r="E35" s="71"/>
      <c r="F35" s="71"/>
      <c r="G35" s="73"/>
      <c r="H35" s="73"/>
      <c r="I35" s="71"/>
    </row>
    <row r="36" spans="1:9" s="45" customFormat="1" ht="18.75">
      <c r="A36" s="67"/>
      <c r="B36" s="157"/>
      <c r="C36" s="157"/>
      <c r="D36" s="157"/>
      <c r="E36" s="71"/>
      <c r="F36" s="71"/>
      <c r="G36" s="73"/>
      <c r="H36" s="73"/>
      <c r="I36" s="71"/>
    </row>
    <row r="37" spans="1:9" s="45" customFormat="1" ht="14.25">
      <c r="A37" s="67"/>
      <c r="D37" s="71"/>
      <c r="E37" s="71"/>
      <c r="F37" s="71"/>
      <c r="G37" s="73"/>
      <c r="H37" s="73"/>
      <c r="I37" s="71"/>
    </row>
    <row r="38" spans="1:9" s="45" customFormat="1" ht="14.25">
      <c r="A38" s="67"/>
      <c r="D38" s="71"/>
      <c r="E38" s="71"/>
      <c r="F38" s="71"/>
      <c r="G38" s="73"/>
      <c r="H38" s="73"/>
      <c r="I38" s="71"/>
    </row>
    <row r="39" spans="1:9" s="45" customFormat="1" ht="14.25">
      <c r="A39" s="67"/>
      <c r="D39" s="71"/>
      <c r="E39" s="71"/>
      <c r="F39" s="71"/>
      <c r="G39" s="73"/>
      <c r="H39" s="73"/>
      <c r="I39" s="71"/>
    </row>
    <row r="40" spans="1:9" s="45" customFormat="1" ht="14.25">
      <c r="A40" s="67"/>
      <c r="D40" s="71"/>
      <c r="E40" s="71"/>
      <c r="F40" s="71"/>
      <c r="G40" s="73"/>
      <c r="H40" s="73"/>
      <c r="I40" s="71"/>
    </row>
    <row r="41" spans="1:9" s="45" customFormat="1" ht="14.25">
      <c r="A41" s="67"/>
      <c r="D41" s="71"/>
      <c r="E41" s="71"/>
      <c r="F41" s="71"/>
      <c r="G41" s="73"/>
      <c r="H41" s="73"/>
      <c r="I41" s="71"/>
    </row>
    <row r="42" spans="1:9" s="45" customFormat="1" ht="14.25">
      <c r="A42" s="67"/>
      <c r="D42" s="71"/>
      <c r="E42" s="71"/>
      <c r="F42" s="71"/>
      <c r="G42" s="73"/>
      <c r="H42" s="73"/>
      <c r="I42" s="71"/>
    </row>
    <row r="43" spans="1:9" s="45" customFormat="1" ht="14.25">
      <c r="A43" s="67"/>
      <c r="D43" s="71"/>
      <c r="E43" s="71"/>
      <c r="F43" s="71"/>
      <c r="G43" s="73"/>
      <c r="H43" s="73"/>
      <c r="I43" s="71"/>
    </row>
    <row r="44" spans="1:9" s="45" customFormat="1" ht="14.25">
      <c r="A44" s="67"/>
      <c r="D44" s="71"/>
      <c r="E44" s="71"/>
      <c r="F44" s="71"/>
      <c r="G44" s="73"/>
      <c r="H44" s="73"/>
      <c r="I44" s="71"/>
    </row>
    <row r="45" spans="1:9" s="45" customFormat="1" ht="14.25">
      <c r="A45" s="67"/>
      <c r="D45" s="71"/>
      <c r="E45" s="71"/>
      <c r="F45" s="71"/>
      <c r="G45" s="73"/>
      <c r="H45" s="73"/>
      <c r="I45" s="71"/>
    </row>
    <row r="46" spans="1:9" s="45" customFormat="1" ht="14.25">
      <c r="A46" s="67"/>
      <c r="D46" s="71"/>
      <c r="E46" s="71"/>
      <c r="F46" s="71"/>
      <c r="G46" s="73"/>
      <c r="H46" s="73"/>
      <c r="I46" s="71"/>
    </row>
    <row r="47" spans="1:9" s="45" customFormat="1" ht="14.25">
      <c r="A47" s="67"/>
      <c r="D47" s="71"/>
      <c r="E47" s="71"/>
      <c r="F47" s="71"/>
      <c r="G47" s="73"/>
      <c r="H47" s="73"/>
      <c r="I47" s="71"/>
    </row>
    <row r="48" spans="1:9" s="45" customFormat="1" ht="14.25">
      <c r="A48" s="67"/>
      <c r="D48" s="71"/>
      <c r="E48" s="71"/>
      <c r="F48" s="71"/>
      <c r="G48" s="73"/>
      <c r="H48" s="73"/>
      <c r="I48" s="71"/>
    </row>
    <row r="49" spans="1:9" s="45" customFormat="1" ht="14.25">
      <c r="A49" s="67"/>
      <c r="D49" s="71"/>
      <c r="E49" s="71"/>
      <c r="F49" s="71"/>
      <c r="G49" s="73"/>
      <c r="H49" s="73"/>
      <c r="I49" s="71"/>
    </row>
    <row r="50" spans="1:9" s="45" customFormat="1" ht="14.25">
      <c r="A50" s="67"/>
      <c r="D50" s="71"/>
      <c r="E50" s="71"/>
      <c r="F50" s="71"/>
      <c r="G50" s="73"/>
      <c r="H50" s="73"/>
      <c r="I50" s="71"/>
    </row>
    <row r="51" spans="1:9" s="45" customFormat="1" ht="14.25">
      <c r="A51" s="67"/>
      <c r="D51" s="71"/>
      <c r="E51" s="71"/>
      <c r="F51" s="71"/>
      <c r="G51" s="73"/>
      <c r="H51" s="73"/>
      <c r="I51" s="71"/>
    </row>
    <row r="52" spans="1:9" s="45" customFormat="1" ht="14.25">
      <c r="A52" s="67"/>
      <c r="D52" s="71"/>
      <c r="E52" s="71"/>
      <c r="F52" s="71"/>
      <c r="G52" s="73"/>
      <c r="H52" s="73"/>
      <c r="I52" s="71"/>
    </row>
    <row r="53" spans="1:9" s="45" customFormat="1" ht="14.25">
      <c r="A53" s="67"/>
      <c r="D53" s="71"/>
      <c r="E53" s="71"/>
      <c r="F53" s="71"/>
      <c r="G53" s="73"/>
      <c r="H53" s="73"/>
      <c r="I53" s="71"/>
    </row>
    <row r="54" spans="1:9" s="45" customFormat="1" ht="14.25">
      <c r="A54" s="67"/>
      <c r="D54" s="71"/>
      <c r="E54" s="71"/>
      <c r="F54" s="71"/>
      <c r="G54" s="73"/>
      <c r="H54" s="73"/>
      <c r="I54" s="71"/>
    </row>
    <row r="55" spans="1:9" s="45" customFormat="1" ht="14.25">
      <c r="A55" s="67"/>
      <c r="D55" s="71"/>
      <c r="E55" s="71"/>
      <c r="F55" s="71"/>
      <c r="G55" s="73"/>
      <c r="H55" s="73"/>
      <c r="I55" s="71"/>
    </row>
    <row r="56" spans="1:9" s="45" customFormat="1" ht="14.25">
      <c r="A56" s="67"/>
      <c r="D56" s="71"/>
      <c r="E56" s="71"/>
      <c r="F56" s="71"/>
      <c r="G56" s="73"/>
      <c r="H56" s="73"/>
      <c r="I56" s="71"/>
    </row>
    <row r="57" spans="1:9" s="45" customFormat="1" ht="14.25">
      <c r="A57" s="67"/>
      <c r="D57" s="71"/>
      <c r="E57" s="71"/>
      <c r="F57" s="71"/>
      <c r="G57" s="73"/>
      <c r="H57" s="73"/>
      <c r="I57" s="71"/>
    </row>
    <row r="58" spans="1:9" s="45" customFormat="1" ht="14.25">
      <c r="A58" s="67"/>
      <c r="D58" s="71"/>
      <c r="E58" s="71"/>
      <c r="F58" s="71"/>
      <c r="G58" s="73"/>
      <c r="H58" s="73"/>
      <c r="I58" s="71"/>
    </row>
    <row r="59" spans="1:9" s="45" customFormat="1" ht="14.25">
      <c r="A59" s="67"/>
      <c r="D59" s="71"/>
      <c r="E59" s="71"/>
      <c r="F59" s="71"/>
      <c r="G59" s="73"/>
      <c r="H59" s="73"/>
      <c r="I59" s="71"/>
    </row>
    <row r="60" spans="1:9" s="45" customFormat="1" ht="14.25">
      <c r="A60" s="67"/>
      <c r="D60" s="71"/>
      <c r="E60" s="71"/>
      <c r="F60" s="71"/>
      <c r="G60" s="73"/>
      <c r="H60" s="73"/>
      <c r="I60" s="71"/>
    </row>
    <row r="61" spans="1:9" s="45" customFormat="1" ht="14.25">
      <c r="A61" s="67"/>
      <c r="D61" s="71"/>
      <c r="E61" s="71"/>
      <c r="F61" s="71"/>
      <c r="G61" s="73"/>
      <c r="H61" s="73"/>
      <c r="I61" s="71"/>
    </row>
    <row r="62" spans="1:9" s="45" customFormat="1" ht="14.25">
      <c r="A62" s="67"/>
      <c r="D62" s="71"/>
      <c r="E62" s="71"/>
      <c r="F62" s="71"/>
      <c r="G62" s="73"/>
      <c r="H62" s="73"/>
      <c r="I62" s="71"/>
    </row>
    <row r="63" spans="1:9" s="45" customFormat="1" ht="14.25">
      <c r="A63" s="67"/>
      <c r="D63" s="71"/>
      <c r="E63" s="71"/>
      <c r="F63" s="71"/>
      <c r="G63" s="73"/>
      <c r="H63" s="73"/>
      <c r="I63" s="71"/>
    </row>
    <row r="64" spans="1:9" s="45" customFormat="1" ht="14.25">
      <c r="A64" s="67"/>
      <c r="D64" s="71"/>
      <c r="E64" s="71"/>
      <c r="F64" s="71"/>
      <c r="G64" s="73"/>
      <c r="H64" s="73"/>
      <c r="I64" s="71"/>
    </row>
    <row r="65" spans="1:9" s="45" customFormat="1" ht="14.25">
      <c r="A65" s="67"/>
      <c r="D65" s="71"/>
      <c r="E65" s="71"/>
      <c r="F65" s="71"/>
      <c r="G65" s="73"/>
      <c r="H65" s="73"/>
      <c r="I65" s="71"/>
    </row>
    <row r="66" spans="1:9" s="45" customFormat="1" ht="14.25">
      <c r="A66" s="67"/>
      <c r="D66" s="71"/>
      <c r="E66" s="71"/>
      <c r="F66" s="71"/>
      <c r="G66" s="73"/>
      <c r="H66" s="73"/>
      <c r="I66" s="71"/>
    </row>
    <row r="67" spans="1:9" s="45" customFormat="1" ht="14.25">
      <c r="A67" s="67"/>
      <c r="D67" s="71"/>
      <c r="E67" s="71"/>
      <c r="F67" s="71"/>
      <c r="G67" s="73"/>
      <c r="H67" s="73"/>
      <c r="I67" s="71"/>
    </row>
    <row r="68" spans="1:9" s="45" customFormat="1" ht="14.25">
      <c r="A68" s="67"/>
      <c r="D68" s="71"/>
      <c r="E68" s="71"/>
      <c r="F68" s="71"/>
      <c r="G68" s="73"/>
      <c r="H68" s="73"/>
      <c r="I68" s="71"/>
    </row>
    <row r="69" spans="1:9" s="45" customFormat="1" ht="14.25">
      <c r="A69" s="67"/>
      <c r="D69" s="71"/>
      <c r="E69" s="71"/>
      <c r="F69" s="71"/>
      <c r="G69" s="73"/>
      <c r="H69" s="73"/>
      <c r="I69" s="71"/>
    </row>
    <row r="70" spans="1:9" s="45" customFormat="1" ht="14.25">
      <c r="A70" s="67"/>
      <c r="D70" s="71"/>
      <c r="E70" s="71"/>
      <c r="F70" s="71"/>
      <c r="G70" s="73"/>
      <c r="H70" s="73"/>
      <c r="I70" s="71"/>
    </row>
    <row r="71" spans="1:9" s="45" customFormat="1" ht="14.25">
      <c r="A71" s="67"/>
      <c r="D71" s="71"/>
      <c r="E71" s="71"/>
      <c r="F71" s="71"/>
      <c r="G71" s="73"/>
      <c r="H71" s="73"/>
      <c r="I71" s="71"/>
    </row>
    <row r="72" spans="1:9" s="45" customFormat="1" ht="14.25">
      <c r="A72" s="67"/>
      <c r="D72" s="71"/>
      <c r="E72" s="71"/>
      <c r="F72" s="71"/>
      <c r="G72" s="73"/>
      <c r="H72" s="73"/>
      <c r="I72" s="71"/>
    </row>
    <row r="73" spans="1:9" s="45" customFormat="1" ht="14.25">
      <c r="A73" s="67"/>
      <c r="D73" s="71"/>
      <c r="E73" s="71"/>
      <c r="F73" s="71"/>
      <c r="G73" s="73"/>
      <c r="H73" s="73"/>
      <c r="I73" s="71"/>
    </row>
    <row r="74" spans="1:9" s="45" customFormat="1" ht="14.25">
      <c r="A74" s="67"/>
      <c r="D74" s="71"/>
      <c r="E74" s="71"/>
      <c r="F74" s="71"/>
      <c r="G74" s="73"/>
      <c r="H74" s="73"/>
      <c r="I74" s="71"/>
    </row>
    <row r="75" spans="1:9" s="45" customFormat="1" ht="14.25">
      <c r="A75" s="67"/>
      <c r="D75" s="71"/>
      <c r="E75" s="71"/>
      <c r="F75" s="71"/>
      <c r="G75" s="73"/>
      <c r="H75" s="73"/>
      <c r="I75" s="71"/>
    </row>
    <row r="76" spans="1:9" s="45" customFormat="1" ht="14.25">
      <c r="A76" s="67"/>
      <c r="D76" s="71"/>
      <c r="E76" s="71"/>
      <c r="F76" s="71"/>
      <c r="G76" s="73"/>
      <c r="H76" s="73"/>
      <c r="I76" s="71"/>
    </row>
    <row r="77" spans="1:9" s="45" customFormat="1" ht="14.25">
      <c r="A77" s="67"/>
      <c r="D77" s="71"/>
      <c r="E77" s="71"/>
      <c r="F77" s="71"/>
      <c r="G77" s="73"/>
      <c r="H77" s="73"/>
      <c r="I77" s="71"/>
    </row>
    <row r="78" spans="1:9" s="45" customFormat="1" ht="14.25">
      <c r="A78" s="67"/>
      <c r="D78" s="71"/>
      <c r="E78" s="71"/>
      <c r="F78" s="71"/>
      <c r="G78" s="73"/>
      <c r="H78" s="73"/>
      <c r="I78" s="71"/>
    </row>
    <row r="79" spans="1:9" s="45" customFormat="1" ht="14.25">
      <c r="A79" s="67"/>
      <c r="D79" s="71"/>
      <c r="E79" s="71"/>
      <c r="F79" s="71"/>
      <c r="G79" s="73"/>
      <c r="H79" s="73"/>
      <c r="I79" s="71"/>
    </row>
    <row r="80" spans="1:9" s="45" customFormat="1" ht="14.25">
      <c r="A80" s="67"/>
      <c r="D80" s="71"/>
      <c r="E80" s="71"/>
      <c r="F80" s="71"/>
      <c r="G80" s="73"/>
      <c r="H80" s="73"/>
      <c r="I80" s="71"/>
    </row>
    <row r="81" spans="1:9" s="45" customFormat="1" ht="14.25">
      <c r="A81" s="67"/>
      <c r="D81" s="71"/>
      <c r="E81" s="71"/>
      <c r="F81" s="71"/>
      <c r="G81" s="73"/>
      <c r="H81" s="73"/>
      <c r="I81" s="71"/>
    </row>
    <row r="82" spans="1:9" s="45" customFormat="1" ht="14.25">
      <c r="A82" s="67"/>
      <c r="D82" s="71"/>
      <c r="E82" s="71"/>
      <c r="F82" s="71"/>
      <c r="G82" s="73"/>
      <c r="H82" s="73"/>
      <c r="I82" s="71"/>
    </row>
    <row r="83" spans="1:9" s="45" customFormat="1" ht="14.25">
      <c r="A83" s="67"/>
      <c r="D83" s="71"/>
      <c r="E83" s="71"/>
      <c r="F83" s="71"/>
      <c r="G83" s="73"/>
      <c r="H83" s="73"/>
      <c r="I83" s="71"/>
    </row>
    <row r="84" spans="1:9" s="45" customFormat="1" ht="14.25">
      <c r="A84" s="67"/>
      <c r="D84" s="71"/>
      <c r="E84" s="71"/>
      <c r="F84" s="71"/>
      <c r="G84" s="73"/>
      <c r="H84" s="73"/>
      <c r="I84" s="71"/>
    </row>
    <row r="85" spans="1:9" s="45" customFormat="1" ht="14.25">
      <c r="A85" s="67"/>
      <c r="D85" s="71"/>
      <c r="E85" s="71"/>
      <c r="F85" s="71"/>
      <c r="G85" s="73"/>
      <c r="H85" s="73"/>
      <c r="I85" s="71"/>
    </row>
  </sheetData>
  <sheetProtection/>
  <mergeCells count="2">
    <mergeCell ref="B36:D36"/>
    <mergeCell ref="B2:H2"/>
  </mergeCells>
  <printOptions horizontalCentered="1" verticalCentered="1"/>
  <pageMargins left="0.4330708661417323" right="0.3937007874015748" top="0.31496062992125984" bottom="0.5118110236220472" header="0" footer="0.3937007874015748"/>
  <pageSetup firstPageNumber="2" useFirstPageNumber="1" horizontalDpi="180" verticalDpi="180" orientation="landscape" paperSize="9" scale="60" r:id="rId1"/>
</worksheet>
</file>

<file path=xl/worksheets/sheet7.xml><?xml version="1.0" encoding="utf-8"?>
<worksheet xmlns="http://schemas.openxmlformats.org/spreadsheetml/2006/main" xmlns:r="http://schemas.openxmlformats.org/officeDocument/2006/relationships">
  <dimension ref="A1:H1378"/>
  <sheetViews>
    <sheetView showGridLines="0" showZeros="0" zoomScalePageLayoutView="0" workbookViewId="0" topLeftCell="A136">
      <selection activeCell="L7" sqref="L7"/>
    </sheetView>
  </sheetViews>
  <sheetFormatPr defaultColWidth="9.00390625" defaultRowHeight="14.25"/>
  <cols>
    <col min="1" max="1" width="10.625" style="46" customWidth="1"/>
    <col min="2" max="2" width="38.875" style="55" customWidth="1"/>
    <col min="3" max="3" width="10.75390625" style="46" customWidth="1"/>
    <col min="4" max="4" width="10.50390625" style="46" customWidth="1"/>
    <col min="5" max="5" width="8.75390625" style="46" customWidth="1"/>
    <col min="6" max="6" width="31.25390625" style="55" customWidth="1"/>
    <col min="7" max="7" width="12.125" style="46" customWidth="1"/>
    <col min="8" max="8" width="11.00390625" style="46" customWidth="1"/>
    <col min="9" max="16384" width="9.00390625" style="46" customWidth="1"/>
  </cols>
  <sheetData>
    <row r="1" ht="13.5">
      <c r="A1" s="46" t="s">
        <v>1198</v>
      </c>
    </row>
    <row r="2" spans="1:8" ht="22.5">
      <c r="A2" s="192" t="s">
        <v>1318</v>
      </c>
      <c r="B2" s="193"/>
      <c r="C2" s="193"/>
      <c r="D2" s="193"/>
      <c r="E2" s="193"/>
      <c r="F2" s="193"/>
      <c r="G2" s="193"/>
      <c r="H2" s="193"/>
    </row>
    <row r="3" spans="1:8" ht="22.5">
      <c r="A3" s="57"/>
      <c r="B3" s="57"/>
      <c r="C3" s="57"/>
      <c r="D3" s="57"/>
      <c r="E3" s="57"/>
      <c r="F3" s="57"/>
      <c r="G3" s="57"/>
      <c r="H3" s="57"/>
    </row>
    <row r="4" spans="1:8" ht="13.5">
      <c r="A4" s="195" t="s">
        <v>1193</v>
      </c>
      <c r="B4" s="195"/>
      <c r="G4" s="194" t="s">
        <v>371</v>
      </c>
      <c r="H4" s="194"/>
    </row>
    <row r="5" spans="1:8" ht="21.75" customHeight="1">
      <c r="A5" s="53" t="s">
        <v>372</v>
      </c>
      <c r="B5" s="56" t="s">
        <v>373</v>
      </c>
      <c r="C5" s="47" t="s">
        <v>374</v>
      </c>
      <c r="D5" s="47" t="s">
        <v>375</v>
      </c>
      <c r="E5" s="54" t="s">
        <v>372</v>
      </c>
      <c r="F5" s="56" t="s">
        <v>373</v>
      </c>
      <c r="G5" s="47" t="s">
        <v>374</v>
      </c>
      <c r="H5" s="47" t="s">
        <v>375</v>
      </c>
    </row>
    <row r="6" spans="1:8" ht="21.75" customHeight="1">
      <c r="A6" s="135"/>
      <c r="B6" s="116" t="s">
        <v>376</v>
      </c>
      <c r="C6" s="136">
        <f>C7+C122</f>
        <v>225573</v>
      </c>
      <c r="D6" s="136">
        <f>D7+D122</f>
        <v>73871</v>
      </c>
      <c r="E6" s="137"/>
      <c r="F6" s="116" t="s">
        <v>377</v>
      </c>
      <c r="G6" s="136">
        <f>G7+G252+G291+G310+G399+G454+G510+G566+G684+G755+G834+G857+G982+G1046+G1112+G1132+G1161+G1171+G1236+G1254+G1307+G1364+G1367+G1375</f>
        <v>1281037</v>
      </c>
      <c r="H6" s="136">
        <f>H7+H252+H291+H310+H399+H454+H510+H566+H684+H755+H834+H857+H982+H1046+H1112+H1132+H1161+H1171+H1236+H1254+H1307+H1364+H1367+H1375</f>
        <v>187420</v>
      </c>
    </row>
    <row r="7" spans="1:8" ht="21.75" customHeight="1">
      <c r="A7" s="135">
        <v>101</v>
      </c>
      <c r="B7" s="116" t="s">
        <v>378</v>
      </c>
      <c r="C7" s="136">
        <f>C8+C40+C43+C48+C55+C90+C91+C99+C104+C108+C109+SUM(C111:C121)</f>
        <v>138467</v>
      </c>
      <c r="D7" s="136">
        <f>D8+D40+D43+D48+D55+D90+D91+D99+D104+D108+D109+SUM(D111:D121)</f>
        <v>41538</v>
      </c>
      <c r="E7" s="137">
        <v>201</v>
      </c>
      <c r="F7" s="116" t="s">
        <v>379</v>
      </c>
      <c r="G7" s="136">
        <f>G8+G20+G29+G40+G51+G62+G73+G85+G94+G107+G117+G126+G137+G151+G158+G166+G172+G179+G186+G193+G200+G206+G214+G220+G226+G232+G249</f>
        <v>140192</v>
      </c>
      <c r="H7" s="136">
        <f>H8+H20+H29+H40+H51+H62+H73+H85+H94+H107+H117+H126+H137+H151+H158+H166+H172+H179+H186+H193+H200+H206+H214+H220+H226+H232+H249</f>
        <v>31129</v>
      </c>
    </row>
    <row r="8" spans="1:8" ht="21.75" customHeight="1">
      <c r="A8" s="135"/>
      <c r="B8" s="116" t="s">
        <v>380</v>
      </c>
      <c r="C8" s="136">
        <f>C9+C33</f>
        <v>41550</v>
      </c>
      <c r="D8" s="136">
        <f>D9+D33</f>
        <v>12404</v>
      </c>
      <c r="E8" s="137">
        <v>20101</v>
      </c>
      <c r="F8" s="116" t="s">
        <v>381</v>
      </c>
      <c r="G8" s="136">
        <f>SUM(G9:G19)</f>
        <v>3193</v>
      </c>
      <c r="H8" s="136">
        <f>SUM(H9:H19)</f>
        <v>1030</v>
      </c>
    </row>
    <row r="9" spans="1:8" ht="21.75" customHeight="1">
      <c r="A9" s="135">
        <v>1010101</v>
      </c>
      <c r="B9" s="119" t="s">
        <v>382</v>
      </c>
      <c r="C9" s="136">
        <f>SUM(C10:C32)</f>
        <v>19108</v>
      </c>
      <c r="D9" s="136">
        <f>SUM(D10:D32)</f>
        <v>7196</v>
      </c>
      <c r="E9" s="137">
        <v>2010101</v>
      </c>
      <c r="F9" s="119" t="s">
        <v>383</v>
      </c>
      <c r="G9" s="136">
        <v>2162</v>
      </c>
      <c r="H9" s="136">
        <v>897</v>
      </c>
    </row>
    <row r="10" spans="1:8" ht="21.75" customHeight="1">
      <c r="A10" s="135">
        <v>101010101</v>
      </c>
      <c r="B10" s="119" t="s">
        <v>384</v>
      </c>
      <c r="C10" s="136">
        <v>437</v>
      </c>
      <c r="D10" s="136">
        <v>78</v>
      </c>
      <c r="E10" s="137">
        <v>2010102</v>
      </c>
      <c r="F10" s="119" t="s">
        <v>385</v>
      </c>
      <c r="G10" s="136">
        <v>8</v>
      </c>
      <c r="H10" s="136">
        <v>0</v>
      </c>
    </row>
    <row r="11" spans="1:8" ht="21.75" customHeight="1">
      <c r="A11" s="135">
        <v>101010102</v>
      </c>
      <c r="B11" s="119" t="s">
        <v>386</v>
      </c>
      <c r="C11" s="136">
        <v>34</v>
      </c>
      <c r="D11" s="136">
        <v>2</v>
      </c>
      <c r="E11" s="137">
        <v>2010103</v>
      </c>
      <c r="F11" s="119" t="s">
        <v>387</v>
      </c>
      <c r="G11" s="136">
        <v>0</v>
      </c>
      <c r="H11" s="136">
        <v>0</v>
      </c>
    </row>
    <row r="12" spans="1:8" ht="21.75" customHeight="1">
      <c r="A12" s="135">
        <v>101010103</v>
      </c>
      <c r="B12" s="119" t="s">
        <v>388</v>
      </c>
      <c r="C12" s="136">
        <v>7011</v>
      </c>
      <c r="D12" s="136">
        <v>3048</v>
      </c>
      <c r="E12" s="137">
        <v>2010104</v>
      </c>
      <c r="F12" s="119" t="s">
        <v>389</v>
      </c>
      <c r="G12" s="136">
        <v>363</v>
      </c>
      <c r="H12" s="136">
        <v>120</v>
      </c>
    </row>
    <row r="13" spans="1:8" ht="21.75" customHeight="1">
      <c r="A13" s="135">
        <v>101010104</v>
      </c>
      <c r="B13" s="119" t="s">
        <v>390</v>
      </c>
      <c r="C13" s="136">
        <v>0</v>
      </c>
      <c r="D13" s="136">
        <v>0</v>
      </c>
      <c r="E13" s="137">
        <v>2010105</v>
      </c>
      <c r="F13" s="119" t="s">
        <v>391</v>
      </c>
      <c r="G13" s="136">
        <v>0</v>
      </c>
      <c r="H13" s="136">
        <v>0</v>
      </c>
    </row>
    <row r="14" spans="1:8" ht="21.75" customHeight="1">
      <c r="A14" s="135">
        <v>101010105</v>
      </c>
      <c r="B14" s="119" t="s">
        <v>392</v>
      </c>
      <c r="C14" s="136">
        <v>2875</v>
      </c>
      <c r="D14" s="136">
        <v>1436</v>
      </c>
      <c r="E14" s="137">
        <v>2010106</v>
      </c>
      <c r="F14" s="119" t="s">
        <v>393</v>
      </c>
      <c r="G14" s="136">
        <v>0</v>
      </c>
      <c r="H14" s="136">
        <v>0</v>
      </c>
    </row>
    <row r="15" spans="1:8" ht="21.75" customHeight="1">
      <c r="A15" s="135">
        <v>101010106</v>
      </c>
      <c r="B15" s="119" t="s">
        <v>394</v>
      </c>
      <c r="C15" s="136">
        <v>1788</v>
      </c>
      <c r="D15" s="136">
        <v>365</v>
      </c>
      <c r="E15" s="137">
        <v>2010107</v>
      </c>
      <c r="F15" s="119" t="s">
        <v>395</v>
      </c>
      <c r="G15" s="136">
        <v>57</v>
      </c>
      <c r="H15" s="136">
        <v>0</v>
      </c>
    </row>
    <row r="16" spans="1:8" ht="21.75" customHeight="1">
      <c r="A16" s="135">
        <v>101010119</v>
      </c>
      <c r="B16" s="119" t="s">
        <v>396</v>
      </c>
      <c r="C16" s="136">
        <v>535</v>
      </c>
      <c r="D16" s="136">
        <v>73</v>
      </c>
      <c r="E16" s="137">
        <v>2010108</v>
      </c>
      <c r="F16" s="119" t="s">
        <v>397</v>
      </c>
      <c r="G16" s="136">
        <v>116</v>
      </c>
      <c r="H16" s="136">
        <v>0</v>
      </c>
    </row>
    <row r="17" spans="1:8" ht="21.75" customHeight="1">
      <c r="A17" s="135">
        <v>101010120</v>
      </c>
      <c r="B17" s="119" t="s">
        <v>398</v>
      </c>
      <c r="C17" s="136">
        <v>10</v>
      </c>
      <c r="D17" s="136">
        <v>2</v>
      </c>
      <c r="E17" s="137">
        <v>2010109</v>
      </c>
      <c r="F17" s="119" t="s">
        <v>399</v>
      </c>
      <c r="G17" s="136">
        <v>5</v>
      </c>
      <c r="H17" s="136">
        <v>0</v>
      </c>
    </row>
    <row r="18" spans="1:8" ht="21.75" customHeight="1">
      <c r="A18" s="135">
        <v>101010121</v>
      </c>
      <c r="B18" s="119" t="s">
        <v>400</v>
      </c>
      <c r="C18" s="136">
        <v>0</v>
      </c>
      <c r="D18" s="136">
        <v>0</v>
      </c>
      <c r="E18" s="137">
        <v>2010150</v>
      </c>
      <c r="F18" s="119" t="s">
        <v>401</v>
      </c>
      <c r="G18" s="136">
        <v>114</v>
      </c>
      <c r="H18" s="136">
        <v>13</v>
      </c>
    </row>
    <row r="19" spans="1:8" ht="21.75" customHeight="1">
      <c r="A19" s="135">
        <v>101010122</v>
      </c>
      <c r="B19" s="119" t="s">
        <v>1319</v>
      </c>
      <c r="C19" s="136">
        <v>0</v>
      </c>
      <c r="D19" s="136">
        <v>0</v>
      </c>
      <c r="E19" s="137">
        <v>2010199</v>
      </c>
      <c r="F19" s="119" t="s">
        <v>402</v>
      </c>
      <c r="G19" s="136">
        <v>368</v>
      </c>
      <c r="H19" s="136">
        <v>0</v>
      </c>
    </row>
    <row r="20" spans="1:8" ht="21.75" customHeight="1">
      <c r="A20" s="135">
        <v>101010125</v>
      </c>
      <c r="B20" s="119" t="s">
        <v>1320</v>
      </c>
      <c r="C20" s="136">
        <v>0</v>
      </c>
      <c r="D20" s="136">
        <v>0</v>
      </c>
      <c r="E20" s="137">
        <v>20102</v>
      </c>
      <c r="F20" s="116" t="s">
        <v>404</v>
      </c>
      <c r="G20" s="136">
        <f>SUM(G21:G28)</f>
        <v>1918</v>
      </c>
      <c r="H20" s="136">
        <f>SUM(H21:H28)</f>
        <v>779</v>
      </c>
    </row>
    <row r="21" spans="1:8" ht="21.75" customHeight="1">
      <c r="A21" s="135">
        <v>101010127</v>
      </c>
      <c r="B21" s="119" t="s">
        <v>1321</v>
      </c>
      <c r="C21" s="136">
        <v>0</v>
      </c>
      <c r="D21" s="136">
        <v>0</v>
      </c>
      <c r="E21" s="137">
        <v>2010201</v>
      </c>
      <c r="F21" s="119" t="s">
        <v>383</v>
      </c>
      <c r="G21" s="136">
        <v>1586</v>
      </c>
      <c r="H21" s="136">
        <v>689</v>
      </c>
    </row>
    <row r="22" spans="1:8" ht="21.75" customHeight="1">
      <c r="A22" s="135">
        <v>101010129</v>
      </c>
      <c r="B22" s="119" t="s">
        <v>1322</v>
      </c>
      <c r="C22" s="136">
        <v>-67</v>
      </c>
      <c r="D22" s="136">
        <v>-24</v>
      </c>
      <c r="E22" s="137">
        <v>2010202</v>
      </c>
      <c r="F22" s="119" t="s">
        <v>385</v>
      </c>
      <c r="G22" s="136">
        <v>0</v>
      </c>
      <c r="H22" s="136">
        <v>0</v>
      </c>
    </row>
    <row r="23" spans="1:8" ht="21.75" customHeight="1">
      <c r="A23" s="135">
        <v>101010130</v>
      </c>
      <c r="B23" s="119" t="s">
        <v>1323</v>
      </c>
      <c r="C23" s="136">
        <v>0</v>
      </c>
      <c r="D23" s="136">
        <v>0</v>
      </c>
      <c r="E23" s="137">
        <v>2010203</v>
      </c>
      <c r="F23" s="119" t="s">
        <v>387</v>
      </c>
      <c r="G23" s="136">
        <v>0</v>
      </c>
      <c r="H23" s="136">
        <v>0</v>
      </c>
    </row>
    <row r="24" spans="1:8" ht="21.75" customHeight="1">
      <c r="A24" s="135">
        <v>101010131</v>
      </c>
      <c r="B24" s="119" t="s">
        <v>1324</v>
      </c>
      <c r="C24" s="136">
        <v>0</v>
      </c>
      <c r="D24" s="136">
        <v>0</v>
      </c>
      <c r="E24" s="137">
        <v>2010204</v>
      </c>
      <c r="F24" s="119" t="s">
        <v>409</v>
      </c>
      <c r="G24" s="136">
        <v>221</v>
      </c>
      <c r="H24" s="136">
        <v>90</v>
      </c>
    </row>
    <row r="25" spans="1:8" ht="21.75" customHeight="1">
      <c r="A25" s="135">
        <v>101010132</v>
      </c>
      <c r="B25" s="119" t="s">
        <v>1325</v>
      </c>
      <c r="C25" s="136">
        <v>0</v>
      </c>
      <c r="D25" s="136">
        <v>0</v>
      </c>
      <c r="E25" s="137">
        <v>2010205</v>
      </c>
      <c r="F25" s="119" t="s">
        <v>411</v>
      </c>
      <c r="G25" s="136">
        <v>0</v>
      </c>
      <c r="H25" s="136">
        <v>0</v>
      </c>
    </row>
    <row r="26" spans="1:8" ht="21.75" customHeight="1">
      <c r="A26" s="135">
        <v>101010133</v>
      </c>
      <c r="B26" s="119" t="s">
        <v>1326</v>
      </c>
      <c r="C26" s="136">
        <v>0</v>
      </c>
      <c r="D26" s="136">
        <v>0</v>
      </c>
      <c r="E26" s="137">
        <v>2010206</v>
      </c>
      <c r="F26" s="119" t="s">
        <v>413</v>
      </c>
      <c r="G26" s="136">
        <v>0</v>
      </c>
      <c r="H26" s="136">
        <v>0</v>
      </c>
    </row>
    <row r="27" spans="1:8" ht="21.75" customHeight="1">
      <c r="A27" s="135">
        <v>101010134</v>
      </c>
      <c r="B27" s="119" t="s">
        <v>1327</v>
      </c>
      <c r="C27" s="136">
        <v>0</v>
      </c>
      <c r="D27" s="136">
        <v>0</v>
      </c>
      <c r="E27" s="137">
        <v>2010250</v>
      </c>
      <c r="F27" s="119" t="s">
        <v>401</v>
      </c>
      <c r="G27" s="136">
        <v>0</v>
      </c>
      <c r="H27" s="136">
        <v>0</v>
      </c>
    </row>
    <row r="28" spans="1:8" ht="21.75" customHeight="1">
      <c r="A28" s="135">
        <v>101010135</v>
      </c>
      <c r="B28" s="119" t="s">
        <v>1328</v>
      </c>
      <c r="C28" s="136">
        <v>0</v>
      </c>
      <c r="D28" s="136">
        <v>0</v>
      </c>
      <c r="E28" s="137">
        <v>2010299</v>
      </c>
      <c r="F28" s="119" t="s">
        <v>416</v>
      </c>
      <c r="G28" s="136">
        <v>111</v>
      </c>
      <c r="H28" s="136">
        <v>0</v>
      </c>
    </row>
    <row r="29" spans="1:8" ht="21.75" customHeight="1">
      <c r="A29" s="135">
        <v>101010150</v>
      </c>
      <c r="B29" s="119" t="s">
        <v>1329</v>
      </c>
      <c r="C29" s="136">
        <v>0</v>
      </c>
      <c r="D29" s="136">
        <v>0</v>
      </c>
      <c r="E29" s="137">
        <v>20103</v>
      </c>
      <c r="F29" s="116" t="s">
        <v>418</v>
      </c>
      <c r="G29" s="136">
        <f>SUM(G30:G39)</f>
        <v>36151</v>
      </c>
      <c r="H29" s="136">
        <f>SUM(H30:H39)</f>
        <v>3338</v>
      </c>
    </row>
    <row r="30" spans="1:8" ht="21.75" customHeight="1">
      <c r="A30" s="135">
        <v>101010151</v>
      </c>
      <c r="B30" s="119" t="s">
        <v>403</v>
      </c>
      <c r="C30" s="136">
        <v>6485</v>
      </c>
      <c r="D30" s="136">
        <v>2216</v>
      </c>
      <c r="E30" s="137">
        <v>2010301</v>
      </c>
      <c r="F30" s="119" t="s">
        <v>383</v>
      </c>
      <c r="G30" s="136">
        <v>26559</v>
      </c>
      <c r="H30" s="136">
        <v>1991</v>
      </c>
    </row>
    <row r="31" spans="1:8" ht="21.75" customHeight="1">
      <c r="A31" s="135">
        <v>101010152</v>
      </c>
      <c r="B31" s="119" t="s">
        <v>405</v>
      </c>
      <c r="C31" s="136">
        <v>0</v>
      </c>
      <c r="D31" s="136">
        <v>0</v>
      </c>
      <c r="E31" s="137">
        <v>2010302</v>
      </c>
      <c r="F31" s="119" t="s">
        <v>385</v>
      </c>
      <c r="G31" s="136">
        <v>705</v>
      </c>
      <c r="H31" s="136">
        <v>9</v>
      </c>
    </row>
    <row r="32" spans="1:8" ht="21.75" customHeight="1">
      <c r="A32" s="135">
        <v>101010153</v>
      </c>
      <c r="B32" s="119" t="s">
        <v>406</v>
      </c>
      <c r="C32" s="136">
        <v>0</v>
      </c>
      <c r="D32" s="136">
        <v>0</v>
      </c>
      <c r="E32" s="137">
        <v>2010303</v>
      </c>
      <c r="F32" s="119" t="s">
        <v>387</v>
      </c>
      <c r="G32" s="136">
        <v>432</v>
      </c>
      <c r="H32" s="136">
        <v>237</v>
      </c>
    </row>
    <row r="33" spans="1:8" ht="21.75" customHeight="1">
      <c r="A33" s="135">
        <v>1010104</v>
      </c>
      <c r="B33" s="119" t="s">
        <v>407</v>
      </c>
      <c r="C33" s="136">
        <f>SUM(C34,C36:C39)</f>
        <v>22442</v>
      </c>
      <c r="D33" s="136">
        <f>SUM(D34,D36:D39)</f>
        <v>5208</v>
      </c>
      <c r="E33" s="137">
        <v>2010304</v>
      </c>
      <c r="F33" s="119" t="s">
        <v>423</v>
      </c>
      <c r="G33" s="136">
        <v>0</v>
      </c>
      <c r="H33" s="136">
        <v>0</v>
      </c>
    </row>
    <row r="34" spans="1:8" ht="21.75" customHeight="1">
      <c r="A34" s="135">
        <v>101010401</v>
      </c>
      <c r="B34" s="119" t="s">
        <v>408</v>
      </c>
      <c r="C34" s="136">
        <v>22425</v>
      </c>
      <c r="D34" s="136">
        <v>5207</v>
      </c>
      <c r="E34" s="137">
        <v>2010305</v>
      </c>
      <c r="F34" s="119" t="s">
        <v>425</v>
      </c>
      <c r="G34" s="136">
        <v>737</v>
      </c>
      <c r="H34" s="136">
        <v>0</v>
      </c>
    </row>
    <row r="35" spans="1:8" ht="21.75" customHeight="1">
      <c r="A35" s="135">
        <v>101010402</v>
      </c>
      <c r="B35" s="119" t="s">
        <v>410</v>
      </c>
      <c r="C35" s="136">
        <v>0</v>
      </c>
      <c r="D35" s="136">
        <v>0</v>
      </c>
      <c r="E35" s="137">
        <v>2010306</v>
      </c>
      <c r="F35" s="119" t="s">
        <v>427</v>
      </c>
      <c r="G35" s="136">
        <v>0</v>
      </c>
      <c r="H35" s="136">
        <v>0</v>
      </c>
    </row>
    <row r="36" spans="1:8" ht="21.75" customHeight="1">
      <c r="A36" s="135">
        <v>101010403</v>
      </c>
      <c r="B36" s="119" t="s">
        <v>412</v>
      </c>
      <c r="C36" s="136">
        <v>0</v>
      </c>
      <c r="D36" s="136">
        <v>0</v>
      </c>
      <c r="E36" s="137">
        <v>2010308</v>
      </c>
      <c r="F36" s="119" t="s">
        <v>431</v>
      </c>
      <c r="G36" s="136">
        <v>304</v>
      </c>
      <c r="H36" s="136">
        <v>85</v>
      </c>
    </row>
    <row r="37" spans="1:8" ht="21.75" customHeight="1">
      <c r="A37" s="135">
        <v>101010420</v>
      </c>
      <c r="B37" s="119" t="s">
        <v>414</v>
      </c>
      <c r="C37" s="136">
        <v>17</v>
      </c>
      <c r="D37" s="136">
        <v>1</v>
      </c>
      <c r="E37" s="137">
        <v>2010309</v>
      </c>
      <c r="F37" s="119" t="s">
        <v>433</v>
      </c>
      <c r="G37" s="136">
        <v>0</v>
      </c>
      <c r="H37" s="136">
        <v>0</v>
      </c>
    </row>
    <row r="38" spans="1:8" ht="21.75" customHeight="1">
      <c r="A38" s="135">
        <v>101010429</v>
      </c>
      <c r="B38" s="119" t="s">
        <v>415</v>
      </c>
      <c r="C38" s="136">
        <v>0</v>
      </c>
      <c r="D38" s="136">
        <v>0</v>
      </c>
      <c r="E38" s="137">
        <v>2010350</v>
      </c>
      <c r="F38" s="119" t="s">
        <v>401</v>
      </c>
      <c r="G38" s="136">
        <v>607</v>
      </c>
      <c r="H38" s="136">
        <v>390</v>
      </c>
    </row>
    <row r="39" spans="1:8" ht="21.75" customHeight="1">
      <c r="A39" s="135">
        <v>101010461</v>
      </c>
      <c r="B39" s="119" t="s">
        <v>417</v>
      </c>
      <c r="C39" s="136">
        <v>0</v>
      </c>
      <c r="D39" s="136">
        <v>0</v>
      </c>
      <c r="E39" s="137">
        <v>2010399</v>
      </c>
      <c r="F39" s="119" t="s">
        <v>436</v>
      </c>
      <c r="G39" s="136">
        <v>6807</v>
      </c>
      <c r="H39" s="136">
        <v>626</v>
      </c>
    </row>
    <row r="40" spans="1:8" ht="21.75" customHeight="1">
      <c r="A40" s="135">
        <v>1010201</v>
      </c>
      <c r="B40" s="116" t="s">
        <v>419</v>
      </c>
      <c r="C40" s="136">
        <v>0</v>
      </c>
      <c r="D40" s="136">
        <v>0</v>
      </c>
      <c r="E40" s="137">
        <v>20104</v>
      </c>
      <c r="F40" s="116" t="s">
        <v>438</v>
      </c>
      <c r="G40" s="136">
        <f>SUM(G41:G50)</f>
        <v>2199</v>
      </c>
      <c r="H40" s="136">
        <f>SUM(H41:H50)</f>
        <v>795</v>
      </c>
    </row>
    <row r="41" spans="1:8" ht="21.75" customHeight="1">
      <c r="A41" s="135">
        <v>101020107</v>
      </c>
      <c r="B41" s="119" t="s">
        <v>420</v>
      </c>
      <c r="C41" s="136">
        <v>0</v>
      </c>
      <c r="D41" s="136">
        <v>0</v>
      </c>
      <c r="E41" s="137">
        <v>2010401</v>
      </c>
      <c r="F41" s="119" t="s">
        <v>383</v>
      </c>
      <c r="G41" s="136">
        <v>1978</v>
      </c>
      <c r="H41" s="136">
        <v>674</v>
      </c>
    </row>
    <row r="42" spans="1:8" ht="21.75" customHeight="1">
      <c r="A42" s="135">
        <v>101020121</v>
      </c>
      <c r="B42" s="119" t="s">
        <v>421</v>
      </c>
      <c r="C42" s="136">
        <v>0</v>
      </c>
      <c r="D42" s="136">
        <v>0</v>
      </c>
      <c r="E42" s="137">
        <v>2010402</v>
      </c>
      <c r="F42" s="119" t="s">
        <v>385</v>
      </c>
      <c r="G42" s="136">
        <v>0</v>
      </c>
      <c r="H42" s="136">
        <v>0</v>
      </c>
    </row>
    <row r="43" spans="1:8" ht="21.75" customHeight="1">
      <c r="A43" s="135"/>
      <c r="B43" s="116" t="s">
        <v>422</v>
      </c>
      <c r="C43" s="136">
        <f>C44+C45</f>
        <v>0</v>
      </c>
      <c r="D43" s="136">
        <f>D44+D45</f>
        <v>0</v>
      </c>
      <c r="E43" s="137">
        <v>2010403</v>
      </c>
      <c r="F43" s="119" t="s">
        <v>387</v>
      </c>
      <c r="G43" s="136">
        <v>0</v>
      </c>
      <c r="H43" s="136">
        <v>0</v>
      </c>
    </row>
    <row r="44" spans="1:8" ht="21.75" customHeight="1">
      <c r="A44" s="135">
        <v>1010102</v>
      </c>
      <c r="B44" s="119" t="s">
        <v>424</v>
      </c>
      <c r="C44" s="136">
        <v>0</v>
      </c>
      <c r="D44" s="136">
        <v>0</v>
      </c>
      <c r="E44" s="137">
        <v>2010404</v>
      </c>
      <c r="F44" s="119" t="s">
        <v>442</v>
      </c>
      <c r="G44" s="136">
        <v>6</v>
      </c>
      <c r="H44" s="136">
        <v>6</v>
      </c>
    </row>
    <row r="45" spans="1:8" ht="21.75" customHeight="1">
      <c r="A45" s="135">
        <v>1010202</v>
      </c>
      <c r="B45" s="119" t="s">
        <v>426</v>
      </c>
      <c r="C45" s="136">
        <v>0</v>
      </c>
      <c r="D45" s="136">
        <v>0</v>
      </c>
      <c r="E45" s="137">
        <v>2010405</v>
      </c>
      <c r="F45" s="119" t="s">
        <v>443</v>
      </c>
      <c r="G45" s="136">
        <v>0</v>
      </c>
      <c r="H45" s="136">
        <v>0</v>
      </c>
    </row>
    <row r="46" spans="1:8" ht="21.75" customHeight="1">
      <c r="A46" s="135">
        <v>101020202</v>
      </c>
      <c r="B46" s="119" t="s">
        <v>428</v>
      </c>
      <c r="C46" s="136">
        <v>0</v>
      </c>
      <c r="D46" s="136">
        <v>0</v>
      </c>
      <c r="E46" s="137">
        <v>2010406</v>
      </c>
      <c r="F46" s="119" t="s">
        <v>444</v>
      </c>
      <c r="G46" s="136">
        <v>0</v>
      </c>
      <c r="H46" s="136">
        <v>0</v>
      </c>
    </row>
    <row r="47" spans="1:8" ht="21.75" customHeight="1">
      <c r="A47" s="135">
        <v>101020221</v>
      </c>
      <c r="B47" s="119" t="s">
        <v>430</v>
      </c>
      <c r="C47" s="136">
        <v>0</v>
      </c>
      <c r="D47" s="136">
        <v>0</v>
      </c>
      <c r="E47" s="137">
        <v>2010407</v>
      </c>
      <c r="F47" s="119" t="s">
        <v>445</v>
      </c>
      <c r="G47" s="136">
        <v>0</v>
      </c>
      <c r="H47" s="136">
        <v>0</v>
      </c>
    </row>
    <row r="48" spans="1:8" ht="21.75" customHeight="1">
      <c r="A48" s="135"/>
      <c r="B48" s="116" t="s">
        <v>432</v>
      </c>
      <c r="C48" s="136">
        <f>C49+C54</f>
        <v>0</v>
      </c>
      <c r="D48" s="136">
        <f>D49+D54</f>
        <v>0</v>
      </c>
      <c r="E48" s="137">
        <v>2010408</v>
      </c>
      <c r="F48" s="119" t="s">
        <v>446</v>
      </c>
      <c r="G48" s="136">
        <v>110</v>
      </c>
      <c r="H48" s="136">
        <v>110</v>
      </c>
    </row>
    <row r="49" spans="1:8" ht="21.75" customHeight="1">
      <c r="A49" s="135"/>
      <c r="B49" s="119" t="s">
        <v>434</v>
      </c>
      <c r="C49" s="136">
        <f>SUM(C50,C53)</f>
        <v>0</v>
      </c>
      <c r="D49" s="136">
        <f>SUM(D50,D53)</f>
        <v>0</v>
      </c>
      <c r="E49" s="137">
        <v>2010450</v>
      </c>
      <c r="F49" s="119" t="s">
        <v>401</v>
      </c>
      <c r="G49" s="136">
        <v>0</v>
      </c>
      <c r="H49" s="136">
        <v>0</v>
      </c>
    </row>
    <row r="50" spans="1:8" ht="21.75" customHeight="1">
      <c r="A50" s="135">
        <v>1010103</v>
      </c>
      <c r="B50" s="119" t="s">
        <v>435</v>
      </c>
      <c r="C50" s="136">
        <f>C51+C52</f>
        <v>0</v>
      </c>
      <c r="D50" s="136">
        <f>D51+D52</f>
        <v>0</v>
      </c>
      <c r="E50" s="137">
        <v>2010499</v>
      </c>
      <c r="F50" s="119" t="s">
        <v>450</v>
      </c>
      <c r="G50" s="136">
        <v>105</v>
      </c>
      <c r="H50" s="136">
        <v>5</v>
      </c>
    </row>
    <row r="51" spans="1:8" ht="21.75" customHeight="1">
      <c r="A51" s="135">
        <v>101010301</v>
      </c>
      <c r="B51" s="119" t="s">
        <v>437</v>
      </c>
      <c r="C51" s="136">
        <v>0</v>
      </c>
      <c r="D51" s="136">
        <v>0</v>
      </c>
      <c r="E51" s="137">
        <v>20105</v>
      </c>
      <c r="F51" s="116" t="s">
        <v>452</v>
      </c>
      <c r="G51" s="136">
        <f>SUM(G52:G61)</f>
        <v>1458</v>
      </c>
      <c r="H51" s="136">
        <f>SUM(H52:H61)</f>
        <v>445</v>
      </c>
    </row>
    <row r="52" spans="1:8" ht="21.75" customHeight="1">
      <c r="A52" s="135">
        <v>101010302</v>
      </c>
      <c r="B52" s="119" t="s">
        <v>439</v>
      </c>
      <c r="C52" s="136">
        <v>0</v>
      </c>
      <c r="D52" s="136">
        <v>0</v>
      </c>
      <c r="E52" s="137">
        <v>2010501</v>
      </c>
      <c r="F52" s="119" t="s">
        <v>383</v>
      </c>
      <c r="G52" s="136">
        <v>912</v>
      </c>
      <c r="H52" s="136">
        <v>364</v>
      </c>
    </row>
    <row r="53" spans="1:8" ht="21.75" customHeight="1">
      <c r="A53" s="135">
        <v>1010105</v>
      </c>
      <c r="B53" s="119" t="s">
        <v>440</v>
      </c>
      <c r="C53" s="136">
        <v>0</v>
      </c>
      <c r="D53" s="136">
        <v>0</v>
      </c>
      <c r="E53" s="137">
        <v>2010502</v>
      </c>
      <c r="F53" s="119" t="s">
        <v>385</v>
      </c>
      <c r="G53" s="136">
        <v>0</v>
      </c>
      <c r="H53" s="136">
        <v>0</v>
      </c>
    </row>
    <row r="54" spans="1:8" ht="21.75" customHeight="1">
      <c r="A54" s="135">
        <v>1010203</v>
      </c>
      <c r="B54" s="119" t="s">
        <v>441</v>
      </c>
      <c r="C54" s="136">
        <v>0</v>
      </c>
      <c r="D54" s="136">
        <v>0</v>
      </c>
      <c r="E54" s="137">
        <v>2010503</v>
      </c>
      <c r="F54" s="119" t="s">
        <v>387</v>
      </c>
      <c r="G54" s="136">
        <v>0</v>
      </c>
      <c r="H54" s="136">
        <v>0</v>
      </c>
    </row>
    <row r="55" spans="1:8" ht="21.75" customHeight="1">
      <c r="A55" s="135">
        <v>10104</v>
      </c>
      <c r="B55" s="116" t="s">
        <v>448</v>
      </c>
      <c r="C55" s="136">
        <f>SUM(C56:C57,C59:C81,C83:C85,C87:C89)</f>
        <v>15201</v>
      </c>
      <c r="D55" s="136">
        <f>SUM(D56:D57,D59:D81,D83:D85,D87:D89)</f>
        <v>4924</v>
      </c>
      <c r="E55" s="137">
        <v>2010504</v>
      </c>
      <c r="F55" s="119" t="s">
        <v>457</v>
      </c>
      <c r="G55" s="136">
        <v>0</v>
      </c>
      <c r="H55" s="136">
        <v>0</v>
      </c>
    </row>
    <row r="56" spans="1:8" ht="21.75" customHeight="1">
      <c r="A56" s="135"/>
      <c r="B56" s="116" t="s">
        <v>449</v>
      </c>
      <c r="C56" s="136">
        <v>0</v>
      </c>
      <c r="D56" s="136">
        <v>0</v>
      </c>
      <c r="E56" s="137">
        <v>2010505</v>
      </c>
      <c r="F56" s="119" t="s">
        <v>459</v>
      </c>
      <c r="G56" s="136">
        <v>19</v>
      </c>
      <c r="H56" s="136">
        <v>0</v>
      </c>
    </row>
    <row r="57" spans="1:8" ht="21.75" customHeight="1">
      <c r="A57" s="135">
        <v>1010417</v>
      </c>
      <c r="B57" s="119" t="s">
        <v>451</v>
      </c>
      <c r="C57" s="136">
        <v>0</v>
      </c>
      <c r="D57" s="136">
        <v>0</v>
      </c>
      <c r="E57" s="137">
        <v>2010506</v>
      </c>
      <c r="F57" s="119" t="s">
        <v>461</v>
      </c>
      <c r="G57" s="136">
        <v>0</v>
      </c>
      <c r="H57" s="136">
        <v>0</v>
      </c>
    </row>
    <row r="58" spans="1:8" ht="21.75" customHeight="1">
      <c r="A58" s="135">
        <v>101041702</v>
      </c>
      <c r="B58" s="119" t="s">
        <v>453</v>
      </c>
      <c r="C58" s="136">
        <v>0</v>
      </c>
      <c r="D58" s="136">
        <v>0</v>
      </c>
      <c r="E58" s="137">
        <v>2010507</v>
      </c>
      <c r="F58" s="119" t="s">
        <v>463</v>
      </c>
      <c r="G58" s="136">
        <v>206</v>
      </c>
      <c r="H58" s="136">
        <v>40</v>
      </c>
    </row>
    <row r="59" spans="1:8" ht="21.75" customHeight="1">
      <c r="A59" s="135">
        <v>1010418</v>
      </c>
      <c r="B59" s="119" t="s">
        <v>454</v>
      </c>
      <c r="C59" s="136">
        <v>0</v>
      </c>
      <c r="D59" s="136">
        <v>0</v>
      </c>
      <c r="E59" s="137">
        <v>2010508</v>
      </c>
      <c r="F59" s="119" t="s">
        <v>465</v>
      </c>
      <c r="G59" s="136">
        <v>55</v>
      </c>
      <c r="H59" s="136">
        <v>41</v>
      </c>
    </row>
    <row r="60" spans="1:8" ht="21.75" customHeight="1">
      <c r="A60" s="135">
        <v>1010419</v>
      </c>
      <c r="B60" s="119" t="s">
        <v>455</v>
      </c>
      <c r="C60" s="136">
        <v>0</v>
      </c>
      <c r="D60" s="136">
        <v>0</v>
      </c>
      <c r="E60" s="137">
        <v>2010550</v>
      </c>
      <c r="F60" s="119" t="s">
        <v>401</v>
      </c>
      <c r="G60" s="136">
        <v>0</v>
      </c>
      <c r="H60" s="136">
        <v>0</v>
      </c>
    </row>
    <row r="61" spans="1:8" ht="21.75" customHeight="1">
      <c r="A61" s="135">
        <v>1010420</v>
      </c>
      <c r="B61" s="119" t="s">
        <v>456</v>
      </c>
      <c r="C61" s="136">
        <v>0</v>
      </c>
      <c r="D61" s="136">
        <v>0</v>
      </c>
      <c r="E61" s="137">
        <v>2010599</v>
      </c>
      <c r="F61" s="119" t="s">
        <v>468</v>
      </c>
      <c r="G61" s="136">
        <v>266</v>
      </c>
      <c r="H61" s="136">
        <v>0</v>
      </c>
    </row>
    <row r="62" spans="1:8" ht="21.75" customHeight="1">
      <c r="A62" s="135">
        <v>1010421</v>
      </c>
      <c r="B62" s="119" t="s">
        <v>458</v>
      </c>
      <c r="C62" s="136">
        <v>0</v>
      </c>
      <c r="D62" s="136">
        <v>0</v>
      </c>
      <c r="E62" s="137">
        <v>20106</v>
      </c>
      <c r="F62" s="116" t="s">
        <v>470</v>
      </c>
      <c r="G62" s="136">
        <f>SUM(G63:G72)</f>
        <v>7853</v>
      </c>
      <c r="H62" s="136">
        <f>SUM(H63:H72)</f>
        <v>1277</v>
      </c>
    </row>
    <row r="63" spans="1:8" ht="21.75" customHeight="1">
      <c r="A63" s="135">
        <v>1010422</v>
      </c>
      <c r="B63" s="119" t="s">
        <v>460</v>
      </c>
      <c r="C63" s="136">
        <v>0</v>
      </c>
      <c r="D63" s="136">
        <v>0</v>
      </c>
      <c r="E63" s="137">
        <v>2010601</v>
      </c>
      <c r="F63" s="119" t="s">
        <v>383</v>
      </c>
      <c r="G63" s="136">
        <v>6342</v>
      </c>
      <c r="H63" s="136">
        <v>981</v>
      </c>
    </row>
    <row r="64" spans="1:8" ht="21.75" customHeight="1">
      <c r="A64" s="135">
        <v>1010423</v>
      </c>
      <c r="B64" s="119" t="s">
        <v>462</v>
      </c>
      <c r="C64" s="136">
        <v>0</v>
      </c>
      <c r="D64" s="136">
        <v>0</v>
      </c>
      <c r="E64" s="137">
        <v>2010602</v>
      </c>
      <c r="F64" s="119" t="s">
        <v>385</v>
      </c>
      <c r="G64" s="136">
        <v>0</v>
      </c>
      <c r="H64" s="136">
        <v>0</v>
      </c>
    </row>
    <row r="65" spans="1:8" ht="21.75" customHeight="1">
      <c r="A65" s="135">
        <v>1010424</v>
      </c>
      <c r="B65" s="119" t="s">
        <v>464</v>
      </c>
      <c r="C65" s="136">
        <v>0</v>
      </c>
      <c r="D65" s="136">
        <v>0</v>
      </c>
      <c r="E65" s="137">
        <v>2010603</v>
      </c>
      <c r="F65" s="119" t="s">
        <v>387</v>
      </c>
      <c r="G65" s="136">
        <v>0</v>
      </c>
      <c r="H65" s="136">
        <v>0</v>
      </c>
    </row>
    <row r="66" spans="1:8" ht="21.75" customHeight="1">
      <c r="A66" s="135">
        <v>1010425</v>
      </c>
      <c r="B66" s="119" t="s">
        <v>466</v>
      </c>
      <c r="C66" s="136">
        <v>0</v>
      </c>
      <c r="D66" s="136">
        <v>0</v>
      </c>
      <c r="E66" s="137">
        <v>2010604</v>
      </c>
      <c r="F66" s="119" t="s">
        <v>475</v>
      </c>
      <c r="G66" s="136">
        <v>0</v>
      </c>
      <c r="H66" s="136">
        <v>0</v>
      </c>
    </row>
    <row r="67" spans="1:8" ht="21.75" customHeight="1">
      <c r="A67" s="135">
        <v>1010426</v>
      </c>
      <c r="B67" s="119" t="s">
        <v>467</v>
      </c>
      <c r="C67" s="136">
        <v>0</v>
      </c>
      <c r="D67" s="136">
        <v>0</v>
      </c>
      <c r="E67" s="137">
        <v>2010605</v>
      </c>
      <c r="F67" s="119" t="s">
        <v>477</v>
      </c>
      <c r="G67" s="136">
        <v>9</v>
      </c>
      <c r="H67" s="136">
        <v>0</v>
      </c>
    </row>
    <row r="68" spans="1:8" ht="21.75" customHeight="1">
      <c r="A68" s="135">
        <v>1010427</v>
      </c>
      <c r="B68" s="119" t="s">
        <v>469</v>
      </c>
      <c r="C68" s="136">
        <v>0</v>
      </c>
      <c r="D68" s="136">
        <v>0</v>
      </c>
      <c r="E68" s="137">
        <v>2010606</v>
      </c>
      <c r="F68" s="119" t="s">
        <v>479</v>
      </c>
      <c r="G68" s="136">
        <v>0</v>
      </c>
      <c r="H68" s="136">
        <v>0</v>
      </c>
    </row>
    <row r="69" spans="1:8" ht="21.75" customHeight="1">
      <c r="A69" s="135">
        <v>1010428</v>
      </c>
      <c r="B69" s="119" t="s">
        <v>471</v>
      </c>
      <c r="C69" s="136">
        <v>0</v>
      </c>
      <c r="D69" s="136">
        <v>0</v>
      </c>
      <c r="E69" s="137">
        <v>2010607</v>
      </c>
      <c r="F69" s="119" t="s">
        <v>481</v>
      </c>
      <c r="G69" s="136">
        <v>262</v>
      </c>
      <c r="H69" s="136">
        <v>0</v>
      </c>
    </row>
    <row r="70" spans="1:8" ht="21.75" customHeight="1">
      <c r="A70" s="135">
        <v>1010429</v>
      </c>
      <c r="B70" s="119" t="s">
        <v>472</v>
      </c>
      <c r="C70" s="136">
        <v>0</v>
      </c>
      <c r="D70" s="136">
        <v>0</v>
      </c>
      <c r="E70" s="137">
        <v>2010608</v>
      </c>
      <c r="F70" s="119" t="s">
        <v>483</v>
      </c>
      <c r="G70" s="136">
        <v>153</v>
      </c>
      <c r="H70" s="136">
        <v>0</v>
      </c>
    </row>
    <row r="71" spans="1:8" ht="21.75" customHeight="1">
      <c r="A71" s="135">
        <v>1010430</v>
      </c>
      <c r="B71" s="119" t="s">
        <v>473</v>
      </c>
      <c r="C71" s="136">
        <v>0</v>
      </c>
      <c r="D71" s="136">
        <v>0</v>
      </c>
      <c r="E71" s="137">
        <v>2010650</v>
      </c>
      <c r="F71" s="119" t="s">
        <v>401</v>
      </c>
      <c r="G71" s="136">
        <v>178</v>
      </c>
      <c r="H71" s="136">
        <v>114</v>
      </c>
    </row>
    <row r="72" spans="1:8" ht="21.75" customHeight="1">
      <c r="A72" s="135">
        <v>1010431</v>
      </c>
      <c r="B72" s="119" t="s">
        <v>474</v>
      </c>
      <c r="C72" s="136">
        <v>50</v>
      </c>
      <c r="D72" s="136">
        <v>5</v>
      </c>
      <c r="E72" s="137">
        <v>2010699</v>
      </c>
      <c r="F72" s="119" t="s">
        <v>486</v>
      </c>
      <c r="G72" s="136">
        <v>909</v>
      </c>
      <c r="H72" s="136">
        <v>182</v>
      </c>
    </row>
    <row r="73" spans="1:8" ht="21.75" customHeight="1">
      <c r="A73" s="135">
        <v>1010432</v>
      </c>
      <c r="B73" s="119" t="s">
        <v>476</v>
      </c>
      <c r="C73" s="136">
        <v>1189</v>
      </c>
      <c r="D73" s="136">
        <v>47</v>
      </c>
      <c r="E73" s="137">
        <v>20107</v>
      </c>
      <c r="F73" s="116" t="s">
        <v>488</v>
      </c>
      <c r="G73" s="136">
        <f>SUM(G74:G84)</f>
        <v>13095</v>
      </c>
      <c r="H73" s="136">
        <f>SUM(H74:H84)</f>
        <v>5000</v>
      </c>
    </row>
    <row r="74" spans="1:8" ht="21.75" customHeight="1">
      <c r="A74" s="135">
        <v>1010433</v>
      </c>
      <c r="B74" s="119" t="s">
        <v>478</v>
      </c>
      <c r="C74" s="136">
        <v>4601</v>
      </c>
      <c r="D74" s="136">
        <v>1867</v>
      </c>
      <c r="E74" s="137">
        <v>2010701</v>
      </c>
      <c r="F74" s="119" t="s">
        <v>383</v>
      </c>
      <c r="G74" s="136">
        <v>0</v>
      </c>
      <c r="H74" s="136">
        <v>0</v>
      </c>
    </row>
    <row r="75" spans="1:8" ht="21.75" customHeight="1">
      <c r="A75" s="135">
        <v>1010434</v>
      </c>
      <c r="B75" s="119" t="s">
        <v>480</v>
      </c>
      <c r="C75" s="136">
        <v>0</v>
      </c>
      <c r="D75" s="136">
        <v>0</v>
      </c>
      <c r="E75" s="137">
        <v>2010702</v>
      </c>
      <c r="F75" s="119" t="s">
        <v>385</v>
      </c>
      <c r="G75" s="136">
        <v>0</v>
      </c>
      <c r="H75" s="136">
        <v>0</v>
      </c>
    </row>
    <row r="76" spans="1:8" ht="21.75" customHeight="1">
      <c r="A76" s="135">
        <v>1010435</v>
      </c>
      <c r="B76" s="119" t="s">
        <v>482</v>
      </c>
      <c r="C76" s="136">
        <v>4862</v>
      </c>
      <c r="D76" s="136">
        <v>1035</v>
      </c>
      <c r="E76" s="137">
        <v>2010703</v>
      </c>
      <c r="F76" s="119" t="s">
        <v>387</v>
      </c>
      <c r="G76" s="136">
        <v>0</v>
      </c>
      <c r="H76" s="136">
        <v>0</v>
      </c>
    </row>
    <row r="77" spans="1:8" ht="21.75" customHeight="1">
      <c r="A77" s="135">
        <v>1010436</v>
      </c>
      <c r="B77" s="119" t="s">
        <v>484</v>
      </c>
      <c r="C77" s="136">
        <v>3824</v>
      </c>
      <c r="D77" s="136">
        <v>1787</v>
      </c>
      <c r="E77" s="137">
        <v>2010704</v>
      </c>
      <c r="F77" s="119" t="s">
        <v>493</v>
      </c>
      <c r="G77" s="136">
        <v>0</v>
      </c>
      <c r="H77" s="136">
        <v>0</v>
      </c>
    </row>
    <row r="78" spans="1:8" ht="21.75" customHeight="1">
      <c r="A78" s="135">
        <v>1010439</v>
      </c>
      <c r="B78" s="119" t="s">
        <v>485</v>
      </c>
      <c r="C78" s="136">
        <v>286</v>
      </c>
      <c r="D78" s="136">
        <v>50</v>
      </c>
      <c r="E78" s="137">
        <v>2010705</v>
      </c>
      <c r="F78" s="119" t="s">
        <v>495</v>
      </c>
      <c r="G78" s="136">
        <v>0</v>
      </c>
      <c r="H78" s="136">
        <v>0</v>
      </c>
    </row>
    <row r="79" spans="1:8" ht="21.75" customHeight="1">
      <c r="A79" s="135">
        <v>1010440</v>
      </c>
      <c r="B79" s="119" t="s">
        <v>487</v>
      </c>
      <c r="C79" s="136">
        <v>49</v>
      </c>
      <c r="D79" s="136">
        <v>14</v>
      </c>
      <c r="E79" s="137">
        <v>2010706</v>
      </c>
      <c r="F79" s="119" t="s">
        <v>497</v>
      </c>
      <c r="G79" s="136">
        <v>0</v>
      </c>
      <c r="H79" s="136">
        <v>0</v>
      </c>
    </row>
    <row r="80" spans="1:8" ht="21.75" customHeight="1">
      <c r="A80" s="135">
        <v>1010441</v>
      </c>
      <c r="B80" s="119" t="s">
        <v>489</v>
      </c>
      <c r="C80" s="136">
        <v>0</v>
      </c>
      <c r="D80" s="136">
        <v>0</v>
      </c>
      <c r="E80" s="137">
        <v>2010707</v>
      </c>
      <c r="F80" s="119" t="s">
        <v>499</v>
      </c>
      <c r="G80" s="136">
        <v>0</v>
      </c>
      <c r="H80" s="136">
        <v>0</v>
      </c>
    </row>
    <row r="81" spans="1:8" ht="21.75" customHeight="1">
      <c r="A81" s="135">
        <v>1010442</v>
      </c>
      <c r="B81" s="119" t="s">
        <v>490</v>
      </c>
      <c r="C81" s="136">
        <v>-77</v>
      </c>
      <c r="D81" s="136">
        <v>-46</v>
      </c>
      <c r="E81" s="137">
        <v>2010708</v>
      </c>
      <c r="F81" s="119" t="s">
        <v>501</v>
      </c>
      <c r="G81" s="136">
        <v>0</v>
      </c>
      <c r="H81" s="136">
        <v>0</v>
      </c>
    </row>
    <row r="82" spans="1:8" ht="21.75" customHeight="1">
      <c r="A82" s="135">
        <v>1010443</v>
      </c>
      <c r="B82" s="119" t="s">
        <v>491</v>
      </c>
      <c r="C82" s="136">
        <v>0</v>
      </c>
      <c r="D82" s="136">
        <v>0</v>
      </c>
      <c r="E82" s="137">
        <v>2010709</v>
      </c>
      <c r="F82" s="119" t="s">
        <v>481</v>
      </c>
      <c r="G82" s="136">
        <v>0</v>
      </c>
      <c r="H82" s="136">
        <v>0</v>
      </c>
    </row>
    <row r="83" spans="1:8" ht="21.75" customHeight="1">
      <c r="A83" s="135">
        <v>1010444</v>
      </c>
      <c r="B83" s="119" t="s">
        <v>492</v>
      </c>
      <c r="C83" s="136">
        <v>64</v>
      </c>
      <c r="D83" s="136">
        <v>33</v>
      </c>
      <c r="E83" s="137">
        <v>2010750</v>
      </c>
      <c r="F83" s="119" t="s">
        <v>401</v>
      </c>
      <c r="G83" s="136">
        <v>0</v>
      </c>
      <c r="H83" s="136">
        <v>0</v>
      </c>
    </row>
    <row r="84" spans="1:8" ht="21.75" customHeight="1">
      <c r="A84" s="135">
        <v>1010445</v>
      </c>
      <c r="B84" s="119" t="s">
        <v>494</v>
      </c>
      <c r="C84" s="136">
        <v>122</v>
      </c>
      <c r="D84" s="136">
        <v>122</v>
      </c>
      <c r="E84" s="137">
        <v>2010799</v>
      </c>
      <c r="F84" s="119" t="s">
        <v>505</v>
      </c>
      <c r="G84" s="136">
        <v>13095</v>
      </c>
      <c r="H84" s="136">
        <v>5000</v>
      </c>
    </row>
    <row r="85" spans="1:8" ht="21.75" customHeight="1">
      <c r="A85" s="135">
        <v>1010446</v>
      </c>
      <c r="B85" s="119" t="s">
        <v>496</v>
      </c>
      <c r="C85" s="136">
        <v>0</v>
      </c>
      <c r="D85" s="136">
        <v>0</v>
      </c>
      <c r="E85" s="137">
        <v>20108</v>
      </c>
      <c r="F85" s="116" t="s">
        <v>506</v>
      </c>
      <c r="G85" s="136">
        <f>SUM(G86:G93)</f>
        <v>1331</v>
      </c>
      <c r="H85" s="136">
        <f>SUM(H86:H93)</f>
        <v>532</v>
      </c>
    </row>
    <row r="86" spans="1:8" ht="21.75" customHeight="1">
      <c r="A86" s="135">
        <v>1010447</v>
      </c>
      <c r="B86" s="119" t="s">
        <v>498</v>
      </c>
      <c r="C86" s="136">
        <v>0</v>
      </c>
      <c r="D86" s="136">
        <v>0</v>
      </c>
      <c r="E86" s="137">
        <v>2010801</v>
      </c>
      <c r="F86" s="119" t="s">
        <v>383</v>
      </c>
      <c r="G86" s="136">
        <v>1084</v>
      </c>
      <c r="H86" s="136">
        <v>372</v>
      </c>
    </row>
    <row r="87" spans="1:8" ht="21.75" customHeight="1">
      <c r="A87" s="135">
        <v>1010448</v>
      </c>
      <c r="B87" s="119" t="s">
        <v>500</v>
      </c>
      <c r="C87" s="136">
        <v>15</v>
      </c>
      <c r="D87" s="136">
        <v>7</v>
      </c>
      <c r="E87" s="137">
        <v>2010802</v>
      </c>
      <c r="F87" s="119" t="s">
        <v>385</v>
      </c>
      <c r="G87" s="136">
        <v>31</v>
      </c>
      <c r="H87" s="136">
        <v>0</v>
      </c>
    </row>
    <row r="88" spans="1:8" ht="21.75" customHeight="1">
      <c r="A88" s="135">
        <v>1010449</v>
      </c>
      <c r="B88" s="119" t="s">
        <v>502</v>
      </c>
      <c r="C88" s="136">
        <v>1</v>
      </c>
      <c r="D88" s="136">
        <v>0</v>
      </c>
      <c r="E88" s="137">
        <v>2010803</v>
      </c>
      <c r="F88" s="119" t="s">
        <v>387</v>
      </c>
      <c r="G88" s="136">
        <v>0</v>
      </c>
      <c r="H88" s="136">
        <v>0</v>
      </c>
    </row>
    <row r="89" spans="1:8" ht="21.75" customHeight="1">
      <c r="A89" s="135">
        <v>1010450</v>
      </c>
      <c r="B89" s="119" t="s">
        <v>503</v>
      </c>
      <c r="C89" s="136">
        <v>215</v>
      </c>
      <c r="D89" s="136">
        <v>3</v>
      </c>
      <c r="E89" s="137">
        <v>2010804</v>
      </c>
      <c r="F89" s="119" t="s">
        <v>507</v>
      </c>
      <c r="G89" s="136">
        <v>175</v>
      </c>
      <c r="H89" s="136">
        <v>145</v>
      </c>
    </row>
    <row r="90" spans="1:8" ht="21.75" customHeight="1">
      <c r="A90" s="135">
        <v>10105</v>
      </c>
      <c r="B90" s="116" t="s">
        <v>504</v>
      </c>
      <c r="C90" s="136">
        <v>0</v>
      </c>
      <c r="D90" s="136">
        <v>0</v>
      </c>
      <c r="E90" s="137">
        <v>2010805</v>
      </c>
      <c r="F90" s="119" t="s">
        <v>508</v>
      </c>
      <c r="G90" s="136">
        <v>0</v>
      </c>
      <c r="H90" s="136">
        <v>0</v>
      </c>
    </row>
    <row r="91" spans="1:8" ht="21.75" customHeight="1">
      <c r="A91" s="135" t="s">
        <v>514</v>
      </c>
      <c r="B91" s="116" t="s">
        <v>515</v>
      </c>
      <c r="C91" s="136">
        <f>C92+C98+C96+C97</f>
        <v>3362</v>
      </c>
      <c r="D91" s="136">
        <f>D92+D98+D96+D97</f>
        <v>1176</v>
      </c>
      <c r="E91" s="137">
        <v>2010806</v>
      </c>
      <c r="F91" s="119" t="s">
        <v>481</v>
      </c>
      <c r="G91" s="136">
        <v>15</v>
      </c>
      <c r="H91" s="136">
        <v>15</v>
      </c>
    </row>
    <row r="92" spans="1:8" ht="21.75" customHeight="1">
      <c r="A92" s="135">
        <v>1010601</v>
      </c>
      <c r="B92" s="119" t="s">
        <v>1330</v>
      </c>
      <c r="C92" s="136">
        <f>SUM(C93:C95)</f>
        <v>3352</v>
      </c>
      <c r="D92" s="136">
        <f>SUM(D93:D95)</f>
        <v>1175</v>
      </c>
      <c r="E92" s="137">
        <v>2010850</v>
      </c>
      <c r="F92" s="119" t="s">
        <v>401</v>
      </c>
      <c r="G92" s="136">
        <v>0</v>
      </c>
      <c r="H92" s="136">
        <v>0</v>
      </c>
    </row>
    <row r="93" spans="1:8" ht="21.75" customHeight="1">
      <c r="A93" s="135">
        <v>101060101</v>
      </c>
      <c r="B93" s="119" t="s">
        <v>1331</v>
      </c>
      <c r="C93" s="136">
        <v>0</v>
      </c>
      <c r="D93" s="136">
        <v>0</v>
      </c>
      <c r="E93" s="137">
        <v>2010899</v>
      </c>
      <c r="F93" s="119" t="s">
        <v>509</v>
      </c>
      <c r="G93" s="136">
        <v>26</v>
      </c>
      <c r="H93" s="136">
        <v>0</v>
      </c>
    </row>
    <row r="94" spans="1:8" ht="21.75" customHeight="1">
      <c r="A94" s="135">
        <v>101060102</v>
      </c>
      <c r="B94" s="138" t="s">
        <v>1332</v>
      </c>
      <c r="C94" s="139">
        <v>0</v>
      </c>
      <c r="D94" s="139">
        <v>0</v>
      </c>
      <c r="E94" s="137">
        <v>20109</v>
      </c>
      <c r="F94" s="116" t="s">
        <v>510</v>
      </c>
      <c r="G94" s="136">
        <f>SUM(G95:G106)</f>
        <v>53</v>
      </c>
      <c r="H94" s="136">
        <f>SUM(H95:H106)</f>
        <v>53</v>
      </c>
    </row>
    <row r="95" spans="1:8" ht="21.75" customHeight="1">
      <c r="A95" s="119">
        <v>101060109</v>
      </c>
      <c r="B95" s="119" t="s">
        <v>1333</v>
      </c>
      <c r="C95" s="136">
        <v>3352</v>
      </c>
      <c r="D95" s="136">
        <v>1175</v>
      </c>
      <c r="E95" s="137">
        <v>2010901</v>
      </c>
      <c r="F95" s="119" t="s">
        <v>383</v>
      </c>
      <c r="G95" s="136">
        <v>0</v>
      </c>
      <c r="H95" s="136">
        <v>0</v>
      </c>
    </row>
    <row r="96" spans="1:8" ht="21.75" customHeight="1">
      <c r="A96" s="119">
        <v>1010602</v>
      </c>
      <c r="B96" s="119" t="s">
        <v>1334</v>
      </c>
      <c r="C96" s="136">
        <v>0</v>
      </c>
      <c r="D96" s="136">
        <v>0</v>
      </c>
      <c r="E96" s="137">
        <v>2010902</v>
      </c>
      <c r="F96" s="119" t="s">
        <v>385</v>
      </c>
      <c r="G96" s="136">
        <v>0</v>
      </c>
      <c r="H96" s="136">
        <v>0</v>
      </c>
    </row>
    <row r="97" spans="1:8" ht="21.75" customHeight="1">
      <c r="A97" s="119">
        <v>1010603</v>
      </c>
      <c r="B97" s="119" t="s">
        <v>1335</v>
      </c>
      <c r="C97" s="136">
        <v>0</v>
      </c>
      <c r="D97" s="136">
        <v>0</v>
      </c>
      <c r="E97" s="137">
        <v>2010903</v>
      </c>
      <c r="F97" s="119" t="s">
        <v>387</v>
      </c>
      <c r="G97" s="136">
        <v>0</v>
      </c>
      <c r="H97" s="136">
        <v>0</v>
      </c>
    </row>
    <row r="98" spans="1:8" ht="21.75" customHeight="1">
      <c r="A98" s="119">
        <v>1010620</v>
      </c>
      <c r="B98" s="119" t="s">
        <v>1336</v>
      </c>
      <c r="C98" s="136">
        <v>10</v>
      </c>
      <c r="D98" s="136">
        <v>1</v>
      </c>
      <c r="E98" s="137">
        <v>2010905</v>
      </c>
      <c r="F98" s="119" t="s">
        <v>511</v>
      </c>
      <c r="G98" s="136">
        <v>0</v>
      </c>
      <c r="H98" s="136">
        <v>0</v>
      </c>
    </row>
    <row r="99" spans="1:8" ht="21.75" customHeight="1">
      <c r="A99" s="119">
        <v>10107</v>
      </c>
      <c r="B99" s="116" t="s">
        <v>517</v>
      </c>
      <c r="C99" s="136">
        <f>SUM(C100:C103)</f>
        <v>174</v>
      </c>
      <c r="D99" s="136">
        <f>SUM(D100:D103)</f>
        <v>14</v>
      </c>
      <c r="E99" s="137">
        <v>2010907</v>
      </c>
      <c r="F99" s="119" t="s">
        <v>1354</v>
      </c>
      <c r="G99" s="136">
        <v>0</v>
      </c>
      <c r="H99" s="136">
        <v>0</v>
      </c>
    </row>
    <row r="100" spans="1:8" ht="21.75" customHeight="1">
      <c r="A100" s="135">
        <v>1010701</v>
      </c>
      <c r="B100" s="140" t="s">
        <v>1164</v>
      </c>
      <c r="C100" s="141">
        <v>0</v>
      </c>
      <c r="D100" s="141">
        <v>0</v>
      </c>
      <c r="E100" s="137">
        <v>2010908</v>
      </c>
      <c r="F100" s="119" t="s">
        <v>481</v>
      </c>
      <c r="G100" s="136">
        <v>0</v>
      </c>
      <c r="H100" s="136">
        <v>0</v>
      </c>
    </row>
    <row r="101" spans="1:8" ht="21.75" customHeight="1">
      <c r="A101" s="135">
        <v>1010702</v>
      </c>
      <c r="B101" s="119" t="s">
        <v>1165</v>
      </c>
      <c r="C101" s="136">
        <v>13</v>
      </c>
      <c r="D101" s="136">
        <v>0</v>
      </c>
      <c r="E101" s="137">
        <v>2010909</v>
      </c>
      <c r="F101" s="119" t="s">
        <v>1355</v>
      </c>
      <c r="G101" s="136">
        <v>0</v>
      </c>
      <c r="H101" s="136">
        <v>0</v>
      </c>
    </row>
    <row r="102" spans="1:8" ht="21.75" customHeight="1">
      <c r="A102" s="135">
        <v>1010719</v>
      </c>
      <c r="B102" s="119" t="s">
        <v>1166</v>
      </c>
      <c r="C102" s="136">
        <v>118</v>
      </c>
      <c r="D102" s="136">
        <v>14</v>
      </c>
      <c r="E102" s="137">
        <v>2010910</v>
      </c>
      <c r="F102" s="119" t="s">
        <v>1356</v>
      </c>
      <c r="G102" s="136">
        <v>0</v>
      </c>
      <c r="H102" s="136">
        <v>0</v>
      </c>
    </row>
    <row r="103" spans="1:8" ht="21.75" customHeight="1">
      <c r="A103" s="135">
        <v>1010720</v>
      </c>
      <c r="B103" s="119" t="s">
        <v>1167</v>
      </c>
      <c r="C103" s="136">
        <v>43</v>
      </c>
      <c r="D103" s="136">
        <v>0</v>
      </c>
      <c r="E103" s="137">
        <v>2010911</v>
      </c>
      <c r="F103" s="119" t="s">
        <v>1357</v>
      </c>
      <c r="G103" s="136">
        <v>0</v>
      </c>
      <c r="H103" s="136">
        <v>0</v>
      </c>
    </row>
    <row r="104" spans="1:8" ht="21.75" customHeight="1">
      <c r="A104" s="135">
        <v>10109</v>
      </c>
      <c r="B104" s="116" t="s">
        <v>519</v>
      </c>
      <c r="C104" s="136">
        <v>10158</v>
      </c>
      <c r="D104" s="136">
        <v>2998</v>
      </c>
      <c r="E104" s="137">
        <v>2010912</v>
      </c>
      <c r="F104" s="119" t="s">
        <v>1358</v>
      </c>
      <c r="G104" s="136">
        <v>0</v>
      </c>
      <c r="H104" s="136">
        <v>0</v>
      </c>
    </row>
    <row r="105" spans="1:8" ht="21.75" customHeight="1">
      <c r="A105" s="135">
        <v>1010918</v>
      </c>
      <c r="B105" s="119" t="s">
        <v>521</v>
      </c>
      <c r="C105" s="136">
        <v>0</v>
      </c>
      <c r="D105" s="136">
        <v>0</v>
      </c>
      <c r="E105" s="137">
        <v>2010950</v>
      </c>
      <c r="F105" s="119" t="s">
        <v>401</v>
      </c>
      <c r="G105" s="136">
        <v>0</v>
      </c>
      <c r="H105" s="136">
        <v>0</v>
      </c>
    </row>
    <row r="106" spans="1:8" ht="21.75" customHeight="1">
      <c r="A106" s="135">
        <v>1010921</v>
      </c>
      <c r="B106" s="119" t="s">
        <v>523</v>
      </c>
      <c r="C106" s="136">
        <v>0</v>
      </c>
      <c r="D106" s="136">
        <v>0</v>
      </c>
      <c r="E106" s="137">
        <v>2010999</v>
      </c>
      <c r="F106" s="119" t="s">
        <v>512</v>
      </c>
      <c r="G106" s="136">
        <v>53</v>
      </c>
      <c r="H106" s="136">
        <v>53</v>
      </c>
    </row>
    <row r="107" spans="1:8" ht="21.75" customHeight="1">
      <c r="A107" s="135">
        <v>1010922</v>
      </c>
      <c r="B107" s="119" t="s">
        <v>525</v>
      </c>
      <c r="C107" s="136">
        <v>0</v>
      </c>
      <c r="D107" s="136">
        <v>0</v>
      </c>
      <c r="E107" s="137">
        <v>20110</v>
      </c>
      <c r="F107" s="116" t="s">
        <v>513</v>
      </c>
      <c r="G107" s="136">
        <f>SUM(G108:G116)</f>
        <v>1099</v>
      </c>
      <c r="H107" s="136">
        <f>SUM(H108:H116)</f>
        <v>450</v>
      </c>
    </row>
    <row r="108" spans="1:8" ht="21.75" customHeight="1">
      <c r="A108" s="135">
        <v>10110</v>
      </c>
      <c r="B108" s="116" t="s">
        <v>526</v>
      </c>
      <c r="C108" s="136">
        <v>3839</v>
      </c>
      <c r="D108" s="136">
        <v>1114</v>
      </c>
      <c r="E108" s="137">
        <v>2011001</v>
      </c>
      <c r="F108" s="119" t="s">
        <v>383</v>
      </c>
      <c r="G108" s="136">
        <v>630</v>
      </c>
      <c r="H108" s="136">
        <v>217</v>
      </c>
    </row>
    <row r="109" spans="1:8" ht="21.75" customHeight="1">
      <c r="A109" s="135">
        <v>10111</v>
      </c>
      <c r="B109" s="116" t="s">
        <v>527</v>
      </c>
      <c r="C109" s="136">
        <v>2906</v>
      </c>
      <c r="D109" s="136">
        <v>1023</v>
      </c>
      <c r="E109" s="137">
        <v>2011002</v>
      </c>
      <c r="F109" s="119" t="s">
        <v>385</v>
      </c>
      <c r="G109" s="136">
        <v>0</v>
      </c>
      <c r="H109" s="136">
        <v>0</v>
      </c>
    </row>
    <row r="110" spans="1:8" ht="21.75" customHeight="1">
      <c r="A110" s="135">
        <v>1011101</v>
      </c>
      <c r="B110" s="119" t="s">
        <v>528</v>
      </c>
      <c r="C110" s="136">
        <v>0</v>
      </c>
      <c r="D110" s="136">
        <v>0</v>
      </c>
      <c r="E110" s="137">
        <v>2011003</v>
      </c>
      <c r="F110" s="119" t="s">
        <v>387</v>
      </c>
      <c r="G110" s="136">
        <v>0</v>
      </c>
      <c r="H110" s="136">
        <v>0</v>
      </c>
    </row>
    <row r="111" spans="1:8" ht="21.75" customHeight="1">
      <c r="A111" s="135">
        <v>10112</v>
      </c>
      <c r="B111" s="116" t="s">
        <v>529</v>
      </c>
      <c r="C111" s="136">
        <v>4446</v>
      </c>
      <c r="D111" s="136">
        <v>1127</v>
      </c>
      <c r="E111" s="137">
        <v>2011004</v>
      </c>
      <c r="F111" s="119" t="s">
        <v>516</v>
      </c>
      <c r="G111" s="136">
        <v>0</v>
      </c>
      <c r="H111" s="136">
        <v>0</v>
      </c>
    </row>
    <row r="112" spans="1:8" ht="21.75" customHeight="1">
      <c r="A112" s="135">
        <v>10113</v>
      </c>
      <c r="B112" s="116" t="s">
        <v>530</v>
      </c>
      <c r="C112" s="136">
        <v>13826</v>
      </c>
      <c r="D112" s="136">
        <v>4554</v>
      </c>
      <c r="E112" s="137">
        <v>2011005</v>
      </c>
      <c r="F112" s="119" t="s">
        <v>518</v>
      </c>
      <c r="G112" s="136">
        <v>0</v>
      </c>
      <c r="H112" s="136">
        <v>0</v>
      </c>
    </row>
    <row r="113" spans="1:8" ht="21.75" customHeight="1">
      <c r="A113" s="135">
        <v>10114</v>
      </c>
      <c r="B113" s="116" t="s">
        <v>532</v>
      </c>
      <c r="C113" s="136">
        <v>3024</v>
      </c>
      <c r="D113" s="136">
        <v>631</v>
      </c>
      <c r="E113" s="137">
        <v>2011007</v>
      </c>
      <c r="F113" s="119" t="s">
        <v>522</v>
      </c>
      <c r="G113" s="136">
        <v>0</v>
      </c>
      <c r="H113" s="136">
        <v>0</v>
      </c>
    </row>
    <row r="114" spans="1:8" ht="21.75" customHeight="1">
      <c r="A114" s="135">
        <v>10115</v>
      </c>
      <c r="B114" s="116" t="s">
        <v>534</v>
      </c>
      <c r="C114" s="136">
        <v>0</v>
      </c>
      <c r="D114" s="136">
        <v>0</v>
      </c>
      <c r="E114" s="137">
        <v>2011008</v>
      </c>
      <c r="F114" s="119" t="s">
        <v>524</v>
      </c>
      <c r="G114" s="136">
        <v>81</v>
      </c>
      <c r="H114" s="136">
        <v>81</v>
      </c>
    </row>
    <row r="115" spans="1:8" ht="21.75" customHeight="1">
      <c r="A115" s="135">
        <v>10116</v>
      </c>
      <c r="B115" s="116" t="s">
        <v>535</v>
      </c>
      <c r="C115" s="136">
        <v>0</v>
      </c>
      <c r="D115" s="136">
        <v>0</v>
      </c>
      <c r="E115" s="137">
        <v>2011050</v>
      </c>
      <c r="F115" s="119" t="s">
        <v>401</v>
      </c>
      <c r="G115" s="136">
        <v>0</v>
      </c>
      <c r="H115" s="136">
        <v>0</v>
      </c>
    </row>
    <row r="116" spans="1:8" ht="21.75" customHeight="1">
      <c r="A116" s="135">
        <v>10117</v>
      </c>
      <c r="B116" s="116" t="s">
        <v>536</v>
      </c>
      <c r="C116" s="136">
        <v>0</v>
      </c>
      <c r="D116" s="136">
        <v>0</v>
      </c>
      <c r="E116" s="137">
        <v>2011099</v>
      </c>
      <c r="F116" s="119" t="s">
        <v>531</v>
      </c>
      <c r="G116" s="136">
        <v>388</v>
      </c>
      <c r="H116" s="136">
        <v>152</v>
      </c>
    </row>
    <row r="117" spans="1:8" ht="21.75" customHeight="1">
      <c r="A117" s="135">
        <v>10118</v>
      </c>
      <c r="B117" s="116" t="s">
        <v>537</v>
      </c>
      <c r="C117" s="136">
        <v>12310</v>
      </c>
      <c r="D117" s="136">
        <v>2981</v>
      </c>
      <c r="E117" s="137">
        <v>20111</v>
      </c>
      <c r="F117" s="116" t="s">
        <v>533</v>
      </c>
      <c r="G117" s="136">
        <f>SUM(G118:G125)</f>
        <v>6401</v>
      </c>
      <c r="H117" s="136">
        <f>SUM(H118:H125)</f>
        <v>2999</v>
      </c>
    </row>
    <row r="118" spans="1:8" ht="21.75" customHeight="1">
      <c r="A118" s="135">
        <v>10119</v>
      </c>
      <c r="B118" s="116" t="s">
        <v>539</v>
      </c>
      <c r="C118" s="136">
        <v>27430</v>
      </c>
      <c r="D118" s="136">
        <v>8453</v>
      </c>
      <c r="E118" s="137">
        <v>2011101</v>
      </c>
      <c r="F118" s="119" t="s">
        <v>383</v>
      </c>
      <c r="G118" s="136">
        <v>4068</v>
      </c>
      <c r="H118" s="136">
        <v>1380</v>
      </c>
    </row>
    <row r="119" spans="1:8" ht="21.75" customHeight="1">
      <c r="A119" s="135">
        <v>10120</v>
      </c>
      <c r="B119" s="116" t="s">
        <v>541</v>
      </c>
      <c r="C119" s="136">
        <v>0</v>
      </c>
      <c r="D119" s="136">
        <v>0</v>
      </c>
      <c r="E119" s="137">
        <v>2011102</v>
      </c>
      <c r="F119" s="119" t="s">
        <v>385</v>
      </c>
      <c r="G119" s="136">
        <v>0</v>
      </c>
      <c r="H119" s="136">
        <v>0</v>
      </c>
    </row>
    <row r="120" spans="1:8" ht="21.75" customHeight="1">
      <c r="A120" s="135">
        <v>10121</v>
      </c>
      <c r="B120" s="116" t="s">
        <v>1168</v>
      </c>
      <c r="C120" s="136">
        <v>267</v>
      </c>
      <c r="D120" s="136">
        <v>129</v>
      </c>
      <c r="E120" s="137">
        <v>2011103</v>
      </c>
      <c r="F120" s="119" t="s">
        <v>387</v>
      </c>
      <c r="G120" s="136">
        <v>0</v>
      </c>
      <c r="H120" s="136">
        <v>0</v>
      </c>
    </row>
    <row r="121" spans="1:8" ht="21.75" customHeight="1">
      <c r="A121" s="135">
        <v>10199</v>
      </c>
      <c r="B121" s="116" t="s">
        <v>543</v>
      </c>
      <c r="C121" s="136">
        <v>-26</v>
      </c>
      <c r="D121" s="136">
        <v>10</v>
      </c>
      <c r="E121" s="137">
        <v>2011104</v>
      </c>
      <c r="F121" s="119" t="s">
        <v>538</v>
      </c>
      <c r="G121" s="136">
        <v>159</v>
      </c>
      <c r="H121" s="136">
        <v>0</v>
      </c>
    </row>
    <row r="122" spans="1:8" ht="21.75" customHeight="1">
      <c r="A122" s="135">
        <v>103</v>
      </c>
      <c r="B122" s="116" t="s">
        <v>544</v>
      </c>
      <c r="C122" s="136">
        <f>C123+C145+C171+C198+C217+C251+C254+C260</f>
        <v>87106</v>
      </c>
      <c r="D122" s="136">
        <f>D123+D145+D171+D198+D217+D251+D254+D260</f>
        <v>32333</v>
      </c>
      <c r="E122" s="137">
        <v>2011105</v>
      </c>
      <c r="F122" s="119" t="s">
        <v>540</v>
      </c>
      <c r="G122" s="136">
        <v>0</v>
      </c>
      <c r="H122" s="136">
        <v>0</v>
      </c>
    </row>
    <row r="123" spans="1:8" ht="21.75" customHeight="1">
      <c r="A123" s="135">
        <v>10302</v>
      </c>
      <c r="B123" s="116" t="s">
        <v>546</v>
      </c>
      <c r="C123" s="136">
        <f>SUM(C124,C131:C142)</f>
        <v>22801</v>
      </c>
      <c r="D123" s="136">
        <f>SUM(D124,D131:D142)</f>
        <v>6070</v>
      </c>
      <c r="E123" s="137">
        <v>2011106</v>
      </c>
      <c r="F123" s="119" t="s">
        <v>542</v>
      </c>
      <c r="G123" s="136">
        <v>0</v>
      </c>
      <c r="H123" s="136">
        <v>0</v>
      </c>
    </row>
    <row r="124" spans="1:8" ht="21.75" customHeight="1">
      <c r="A124" s="135">
        <v>1030203</v>
      </c>
      <c r="B124" s="119" t="s">
        <v>549</v>
      </c>
      <c r="C124" s="136">
        <f>SUM(C125:C128,C130)</f>
        <v>4614</v>
      </c>
      <c r="D124" s="136">
        <f>SUM(D125:D128,D130)</f>
        <v>1201</v>
      </c>
      <c r="E124" s="137">
        <v>2011150</v>
      </c>
      <c r="F124" s="119" t="s">
        <v>401</v>
      </c>
      <c r="G124" s="136">
        <v>0</v>
      </c>
      <c r="H124" s="136">
        <v>0</v>
      </c>
    </row>
    <row r="125" spans="1:8" ht="21.75" customHeight="1">
      <c r="A125" s="135">
        <v>103020301</v>
      </c>
      <c r="B125" s="119" t="s">
        <v>1169</v>
      </c>
      <c r="C125" s="136">
        <v>4614</v>
      </c>
      <c r="D125" s="136">
        <v>1201</v>
      </c>
      <c r="E125" s="137">
        <v>2011199</v>
      </c>
      <c r="F125" s="119" t="s">
        <v>545</v>
      </c>
      <c r="G125" s="136">
        <v>2174</v>
      </c>
      <c r="H125" s="136">
        <v>1619</v>
      </c>
    </row>
    <row r="126" spans="1:8" ht="21.75" customHeight="1">
      <c r="A126" s="135">
        <v>103020302</v>
      </c>
      <c r="B126" s="119" t="s">
        <v>1170</v>
      </c>
      <c r="C126" s="136">
        <v>0</v>
      </c>
      <c r="D126" s="136">
        <v>0</v>
      </c>
      <c r="E126" s="137">
        <v>20113</v>
      </c>
      <c r="F126" s="116" t="s">
        <v>547</v>
      </c>
      <c r="G126" s="136">
        <f>SUM(G127:G136)</f>
        <v>4205</v>
      </c>
      <c r="H126" s="136">
        <f>SUM(H127:H136)</f>
        <v>1699</v>
      </c>
    </row>
    <row r="127" spans="1:8" ht="21.75" customHeight="1">
      <c r="A127" s="135">
        <v>103020303</v>
      </c>
      <c r="B127" s="119" t="s">
        <v>1171</v>
      </c>
      <c r="C127" s="136">
        <v>0</v>
      </c>
      <c r="D127" s="136">
        <v>0</v>
      </c>
      <c r="E127" s="137">
        <v>2011301</v>
      </c>
      <c r="F127" s="119" t="s">
        <v>383</v>
      </c>
      <c r="G127" s="136">
        <v>2970</v>
      </c>
      <c r="H127" s="136">
        <v>928</v>
      </c>
    </row>
    <row r="128" spans="1:8" ht="21.75" customHeight="1">
      <c r="A128" s="135">
        <v>103020304</v>
      </c>
      <c r="B128" s="119" t="s">
        <v>1172</v>
      </c>
      <c r="C128" s="136">
        <v>0</v>
      </c>
      <c r="D128" s="136">
        <v>0</v>
      </c>
      <c r="E128" s="137">
        <v>2011302</v>
      </c>
      <c r="F128" s="119" t="s">
        <v>385</v>
      </c>
      <c r="G128" s="136">
        <v>290</v>
      </c>
      <c r="H128" s="136">
        <v>290</v>
      </c>
    </row>
    <row r="129" spans="1:8" ht="21.75" customHeight="1">
      <c r="A129" s="135">
        <v>103020305</v>
      </c>
      <c r="B129" s="119" t="s">
        <v>1173</v>
      </c>
      <c r="C129" s="136">
        <v>0</v>
      </c>
      <c r="D129" s="136">
        <v>0</v>
      </c>
      <c r="E129" s="137">
        <v>2011303</v>
      </c>
      <c r="F129" s="119" t="s">
        <v>387</v>
      </c>
      <c r="G129" s="136">
        <v>0</v>
      </c>
      <c r="H129" s="136">
        <v>0</v>
      </c>
    </row>
    <row r="130" spans="1:8" ht="21.75" customHeight="1">
      <c r="A130" s="135">
        <v>103020399</v>
      </c>
      <c r="B130" s="119" t="s">
        <v>1174</v>
      </c>
      <c r="C130" s="136">
        <v>0</v>
      </c>
      <c r="D130" s="136">
        <v>0</v>
      </c>
      <c r="E130" s="137">
        <v>2011304</v>
      </c>
      <c r="F130" s="119" t="s">
        <v>550</v>
      </c>
      <c r="G130" s="136">
        <v>0</v>
      </c>
      <c r="H130" s="136">
        <v>0</v>
      </c>
    </row>
    <row r="131" spans="1:8" ht="21.75" customHeight="1">
      <c r="A131" s="135">
        <v>1030205</v>
      </c>
      <c r="B131" s="119" t="s">
        <v>554</v>
      </c>
      <c r="C131" s="136">
        <v>0</v>
      </c>
      <c r="D131" s="136">
        <v>0</v>
      </c>
      <c r="E131" s="137">
        <v>2011305</v>
      </c>
      <c r="F131" s="119" t="s">
        <v>551</v>
      </c>
      <c r="G131" s="136">
        <v>0</v>
      </c>
      <c r="H131" s="136">
        <v>0</v>
      </c>
    </row>
    <row r="132" spans="1:8" ht="21.75" customHeight="1">
      <c r="A132" s="135">
        <v>1030210</v>
      </c>
      <c r="B132" s="119" t="s">
        <v>556</v>
      </c>
      <c r="C132" s="136">
        <v>0</v>
      </c>
      <c r="D132" s="136">
        <v>0</v>
      </c>
      <c r="E132" s="137">
        <v>2011306</v>
      </c>
      <c r="F132" s="119" t="s">
        <v>552</v>
      </c>
      <c r="G132" s="136">
        <v>0</v>
      </c>
      <c r="H132" s="136">
        <v>0</v>
      </c>
    </row>
    <row r="133" spans="1:8" ht="21.75" customHeight="1">
      <c r="A133" s="135">
        <v>1030212</v>
      </c>
      <c r="B133" s="119" t="s">
        <v>559</v>
      </c>
      <c r="C133" s="136">
        <v>0</v>
      </c>
      <c r="D133" s="136">
        <v>0</v>
      </c>
      <c r="E133" s="137">
        <v>2011307</v>
      </c>
      <c r="F133" s="119" t="s">
        <v>553</v>
      </c>
      <c r="G133" s="136">
        <v>0</v>
      </c>
      <c r="H133" s="136">
        <v>0</v>
      </c>
    </row>
    <row r="134" spans="1:8" ht="21.75" customHeight="1">
      <c r="A134" s="135">
        <v>1030216</v>
      </c>
      <c r="B134" s="119" t="s">
        <v>561</v>
      </c>
      <c r="C134" s="136">
        <v>2075</v>
      </c>
      <c r="D134" s="136">
        <v>395</v>
      </c>
      <c r="E134" s="137">
        <v>2011308</v>
      </c>
      <c r="F134" s="119" t="s">
        <v>555</v>
      </c>
      <c r="G134" s="136">
        <v>369</v>
      </c>
      <c r="H134" s="136">
        <v>356</v>
      </c>
    </row>
    <row r="135" spans="1:8" ht="21.75" customHeight="1">
      <c r="A135" s="135">
        <v>1030217</v>
      </c>
      <c r="B135" s="119" t="s">
        <v>562</v>
      </c>
      <c r="C135" s="136">
        <v>228</v>
      </c>
      <c r="D135" s="136">
        <v>47</v>
      </c>
      <c r="E135" s="137">
        <v>2011350</v>
      </c>
      <c r="F135" s="119" t="s">
        <v>401</v>
      </c>
      <c r="G135" s="136">
        <v>36</v>
      </c>
      <c r="H135" s="136">
        <v>36</v>
      </c>
    </row>
    <row r="136" spans="1:8" ht="21.75" customHeight="1">
      <c r="A136" s="135">
        <v>1030218</v>
      </c>
      <c r="B136" s="119" t="s">
        <v>563</v>
      </c>
      <c r="C136" s="136">
        <v>-185</v>
      </c>
      <c r="D136" s="136">
        <v>-73</v>
      </c>
      <c r="E136" s="137">
        <v>2011399</v>
      </c>
      <c r="F136" s="119" t="s">
        <v>558</v>
      </c>
      <c r="G136" s="136">
        <v>540</v>
      </c>
      <c r="H136" s="136">
        <v>89</v>
      </c>
    </row>
    <row r="137" spans="1:8" ht="21.75" customHeight="1">
      <c r="A137" s="135">
        <v>1030219</v>
      </c>
      <c r="B137" s="119" t="s">
        <v>564</v>
      </c>
      <c r="C137" s="136">
        <v>9341</v>
      </c>
      <c r="D137" s="136">
        <v>2500</v>
      </c>
      <c r="E137" s="137">
        <v>20114</v>
      </c>
      <c r="F137" s="116" t="s">
        <v>560</v>
      </c>
      <c r="G137" s="136">
        <f>SUM(G138:G150)</f>
        <v>8</v>
      </c>
      <c r="H137" s="136">
        <f>SUM(H138:H150)</f>
        <v>5</v>
      </c>
    </row>
    <row r="138" spans="1:8" ht="21.75" customHeight="1">
      <c r="A138" s="135">
        <v>1030220</v>
      </c>
      <c r="B138" s="119" t="s">
        <v>566</v>
      </c>
      <c r="C138" s="136">
        <v>6673</v>
      </c>
      <c r="D138" s="136">
        <v>2000</v>
      </c>
      <c r="E138" s="137">
        <v>2011401</v>
      </c>
      <c r="F138" s="119" t="s">
        <v>383</v>
      </c>
      <c r="G138" s="136">
        <v>0</v>
      </c>
      <c r="H138" s="136">
        <v>0</v>
      </c>
    </row>
    <row r="139" spans="1:8" ht="21.75" customHeight="1">
      <c r="A139" s="135">
        <v>1030222</v>
      </c>
      <c r="B139" s="119" t="s">
        <v>569</v>
      </c>
      <c r="C139" s="136">
        <v>22</v>
      </c>
      <c r="D139" s="136">
        <v>0</v>
      </c>
      <c r="E139" s="137">
        <v>2011402</v>
      </c>
      <c r="F139" s="119" t="s">
        <v>385</v>
      </c>
      <c r="G139" s="136">
        <v>0</v>
      </c>
      <c r="H139" s="136">
        <v>0</v>
      </c>
    </row>
    <row r="140" spans="1:8" ht="21.75" customHeight="1">
      <c r="A140" s="135">
        <v>1030223</v>
      </c>
      <c r="B140" s="119" t="s">
        <v>571</v>
      </c>
      <c r="C140" s="136">
        <v>0</v>
      </c>
      <c r="D140" s="136">
        <v>0</v>
      </c>
      <c r="E140" s="137">
        <v>2011403</v>
      </c>
      <c r="F140" s="119" t="s">
        <v>387</v>
      </c>
      <c r="G140" s="136">
        <v>0</v>
      </c>
      <c r="H140" s="136">
        <v>0</v>
      </c>
    </row>
    <row r="141" spans="1:8" ht="21.75" customHeight="1">
      <c r="A141" s="135">
        <v>1030224</v>
      </c>
      <c r="B141" s="119" t="s">
        <v>1175</v>
      </c>
      <c r="C141" s="136">
        <v>0</v>
      </c>
      <c r="D141" s="136">
        <v>0</v>
      </c>
      <c r="E141" s="137">
        <v>2011404</v>
      </c>
      <c r="F141" s="119" t="s">
        <v>565</v>
      </c>
      <c r="G141" s="136">
        <v>0</v>
      </c>
      <c r="H141" s="136">
        <v>0</v>
      </c>
    </row>
    <row r="142" spans="1:8" ht="21.75" customHeight="1">
      <c r="A142" s="135">
        <v>1030299</v>
      </c>
      <c r="B142" s="119" t="s">
        <v>573</v>
      </c>
      <c r="C142" s="136">
        <f>C143+C144</f>
        <v>33</v>
      </c>
      <c r="D142" s="136">
        <f>D143+D144</f>
        <v>0</v>
      </c>
      <c r="E142" s="137">
        <v>2011405</v>
      </c>
      <c r="F142" s="119" t="s">
        <v>567</v>
      </c>
      <c r="G142" s="136">
        <v>0</v>
      </c>
      <c r="H142" s="136">
        <v>0</v>
      </c>
    </row>
    <row r="143" spans="1:8" ht="21.75" customHeight="1">
      <c r="A143" s="135">
        <v>103029901</v>
      </c>
      <c r="B143" s="119" t="s">
        <v>575</v>
      </c>
      <c r="C143" s="136">
        <v>38</v>
      </c>
      <c r="D143" s="136">
        <v>0</v>
      </c>
      <c r="E143" s="137">
        <v>2011406</v>
      </c>
      <c r="F143" s="119" t="s">
        <v>568</v>
      </c>
      <c r="G143" s="136">
        <v>0</v>
      </c>
      <c r="H143" s="136">
        <v>0</v>
      </c>
    </row>
    <row r="144" spans="1:8" ht="21.75" customHeight="1">
      <c r="A144" s="135">
        <v>103029999</v>
      </c>
      <c r="B144" s="119" t="s">
        <v>576</v>
      </c>
      <c r="C144" s="136">
        <v>-5</v>
      </c>
      <c r="D144" s="136">
        <v>0</v>
      </c>
      <c r="E144" s="137">
        <v>2011407</v>
      </c>
      <c r="F144" s="119" t="s">
        <v>570</v>
      </c>
      <c r="G144" s="136">
        <v>0</v>
      </c>
      <c r="H144" s="136">
        <v>0</v>
      </c>
    </row>
    <row r="145" spans="1:8" ht="21.75" customHeight="1">
      <c r="A145" s="135">
        <v>10304</v>
      </c>
      <c r="B145" s="116" t="s">
        <v>578</v>
      </c>
      <c r="C145" s="136">
        <f>SUM(C146:C156,C158,C160,C162,C164:C170)</f>
        <v>9704</v>
      </c>
      <c r="D145" s="136">
        <f>SUM(D146:D156,D158,D160,D162,D164:D170)</f>
        <v>2460</v>
      </c>
      <c r="E145" s="137">
        <v>2011408</v>
      </c>
      <c r="F145" s="119" t="s">
        <v>572</v>
      </c>
      <c r="G145" s="136">
        <v>0</v>
      </c>
      <c r="H145" s="136">
        <v>0</v>
      </c>
    </row>
    <row r="146" spans="1:8" ht="21.75" customHeight="1">
      <c r="A146" s="135">
        <v>1030401</v>
      </c>
      <c r="B146" s="119" t="s">
        <v>579</v>
      </c>
      <c r="C146" s="136">
        <v>888</v>
      </c>
      <c r="D146" s="136">
        <v>0</v>
      </c>
      <c r="E146" s="137">
        <v>2011409</v>
      </c>
      <c r="F146" s="119" t="s">
        <v>574</v>
      </c>
      <c r="G146" s="136">
        <v>0</v>
      </c>
      <c r="H146" s="136">
        <v>0</v>
      </c>
    </row>
    <row r="147" spans="1:8" ht="21.75" customHeight="1">
      <c r="A147" s="135">
        <v>1030402</v>
      </c>
      <c r="B147" s="119" t="s">
        <v>580</v>
      </c>
      <c r="C147" s="136">
        <v>0</v>
      </c>
      <c r="D147" s="136">
        <v>0</v>
      </c>
      <c r="E147" s="137">
        <v>2011410</v>
      </c>
      <c r="F147" s="119" t="s">
        <v>1359</v>
      </c>
      <c r="G147" s="136">
        <v>0</v>
      </c>
      <c r="H147" s="136">
        <v>0</v>
      </c>
    </row>
    <row r="148" spans="1:8" ht="21.75" customHeight="1">
      <c r="A148" s="135">
        <v>1030403</v>
      </c>
      <c r="B148" s="119" t="s">
        <v>581</v>
      </c>
      <c r="C148" s="136">
        <v>242</v>
      </c>
      <c r="D148" s="136">
        <v>0</v>
      </c>
      <c r="E148" s="137">
        <v>2011411</v>
      </c>
      <c r="F148" s="119" t="s">
        <v>1360</v>
      </c>
      <c r="G148" s="136">
        <v>0</v>
      </c>
      <c r="H148" s="136">
        <v>0</v>
      </c>
    </row>
    <row r="149" spans="1:8" ht="21.75" customHeight="1">
      <c r="A149" s="135">
        <v>1030408</v>
      </c>
      <c r="B149" s="119" t="s">
        <v>582</v>
      </c>
      <c r="C149" s="136">
        <v>0</v>
      </c>
      <c r="D149" s="136">
        <v>0</v>
      </c>
      <c r="E149" s="137">
        <v>2011450</v>
      </c>
      <c r="F149" s="119" t="s">
        <v>401</v>
      </c>
      <c r="G149" s="136">
        <v>0</v>
      </c>
      <c r="H149" s="136">
        <v>0</v>
      </c>
    </row>
    <row r="150" spans="1:8" ht="21.75" customHeight="1">
      <c r="A150" s="135">
        <v>1030416</v>
      </c>
      <c r="B150" s="119" t="s">
        <v>1337</v>
      </c>
      <c r="C150" s="136">
        <v>0</v>
      </c>
      <c r="D150" s="136">
        <v>0</v>
      </c>
      <c r="E150" s="137">
        <v>2011499</v>
      </c>
      <c r="F150" s="119" t="s">
        <v>577</v>
      </c>
      <c r="G150" s="136">
        <v>8</v>
      </c>
      <c r="H150" s="136">
        <v>5</v>
      </c>
    </row>
    <row r="151" spans="1:8" ht="21.75" customHeight="1">
      <c r="A151" s="135">
        <v>1030424</v>
      </c>
      <c r="B151" s="119" t="s">
        <v>584</v>
      </c>
      <c r="C151" s="136">
        <v>614</v>
      </c>
      <c r="D151" s="136">
        <v>108</v>
      </c>
      <c r="E151" s="137">
        <v>20123</v>
      </c>
      <c r="F151" s="116" t="s">
        <v>598</v>
      </c>
      <c r="G151" s="136">
        <f>SUM(G152:G157)</f>
        <v>56</v>
      </c>
      <c r="H151" s="136">
        <f>SUM(H152:H157)</f>
        <v>51</v>
      </c>
    </row>
    <row r="152" spans="1:8" ht="21.75" customHeight="1">
      <c r="A152" s="135">
        <v>1030427</v>
      </c>
      <c r="B152" s="119" t="s">
        <v>585</v>
      </c>
      <c r="C152" s="136">
        <v>499</v>
      </c>
      <c r="D152" s="136">
        <v>0</v>
      </c>
      <c r="E152" s="137">
        <v>2012301</v>
      </c>
      <c r="F152" s="119" t="s">
        <v>383</v>
      </c>
      <c r="G152" s="136">
        <v>56</v>
      </c>
      <c r="H152" s="136">
        <v>51</v>
      </c>
    </row>
    <row r="153" spans="1:8" ht="21.75" customHeight="1">
      <c r="A153" s="135">
        <v>1030432</v>
      </c>
      <c r="B153" s="119" t="s">
        <v>1338</v>
      </c>
      <c r="C153" s="136">
        <v>360</v>
      </c>
      <c r="D153" s="136">
        <v>0</v>
      </c>
      <c r="E153" s="137">
        <v>2012302</v>
      </c>
      <c r="F153" s="119" t="s">
        <v>385</v>
      </c>
      <c r="G153" s="136">
        <v>0</v>
      </c>
      <c r="H153" s="136">
        <v>0</v>
      </c>
    </row>
    <row r="154" spans="1:8" ht="21.75" customHeight="1">
      <c r="A154" s="135">
        <v>1030433</v>
      </c>
      <c r="B154" s="119" t="s">
        <v>586</v>
      </c>
      <c r="C154" s="136">
        <v>3529</v>
      </c>
      <c r="D154" s="136">
        <v>33</v>
      </c>
      <c r="E154" s="137">
        <v>2012303</v>
      </c>
      <c r="F154" s="119" t="s">
        <v>387</v>
      </c>
      <c r="G154" s="136">
        <v>0</v>
      </c>
      <c r="H154" s="136">
        <v>0</v>
      </c>
    </row>
    <row r="155" spans="1:8" ht="21.75" customHeight="1">
      <c r="A155" s="135">
        <v>1030435</v>
      </c>
      <c r="B155" s="119" t="s">
        <v>1339</v>
      </c>
      <c r="C155" s="136">
        <v>0</v>
      </c>
      <c r="D155" s="136">
        <v>0</v>
      </c>
      <c r="E155" s="137">
        <v>2012304</v>
      </c>
      <c r="F155" s="119" t="s">
        <v>603</v>
      </c>
      <c r="G155" s="136">
        <v>0</v>
      </c>
      <c r="H155" s="136">
        <v>0</v>
      </c>
    </row>
    <row r="156" spans="1:8" ht="21.75" customHeight="1">
      <c r="A156" s="135">
        <v>1030442</v>
      </c>
      <c r="B156" s="119" t="s">
        <v>587</v>
      </c>
      <c r="C156" s="136">
        <v>5</v>
      </c>
      <c r="D156" s="136">
        <v>0</v>
      </c>
      <c r="E156" s="137">
        <v>2012350</v>
      </c>
      <c r="F156" s="119" t="s">
        <v>401</v>
      </c>
      <c r="G156" s="136">
        <v>0</v>
      </c>
      <c r="H156" s="136">
        <v>0</v>
      </c>
    </row>
    <row r="157" spans="1:8" ht="21.75" customHeight="1">
      <c r="A157" s="135">
        <v>103044220</v>
      </c>
      <c r="B157" s="119" t="s">
        <v>588</v>
      </c>
      <c r="C157" s="136">
        <v>0</v>
      </c>
      <c r="D157" s="136">
        <v>0</v>
      </c>
      <c r="E157" s="137">
        <v>2012399</v>
      </c>
      <c r="F157" s="119" t="s">
        <v>606</v>
      </c>
      <c r="G157" s="136">
        <v>0</v>
      </c>
      <c r="H157" s="136">
        <v>0</v>
      </c>
    </row>
    <row r="158" spans="1:8" ht="21.75" customHeight="1">
      <c r="A158" s="135">
        <v>1030443</v>
      </c>
      <c r="B158" s="119" t="s">
        <v>589</v>
      </c>
      <c r="C158" s="136">
        <v>0</v>
      </c>
      <c r="D158" s="136">
        <v>0</v>
      </c>
      <c r="E158" s="137">
        <v>20125</v>
      </c>
      <c r="F158" s="116" t="s">
        <v>1361</v>
      </c>
      <c r="G158" s="136">
        <f>SUM(G159:G165)</f>
        <v>750</v>
      </c>
      <c r="H158" s="136">
        <f>SUM(H159:H165)</f>
        <v>485</v>
      </c>
    </row>
    <row r="159" spans="1:8" ht="21.75" customHeight="1">
      <c r="A159" s="135">
        <v>103044308</v>
      </c>
      <c r="B159" s="119" t="s">
        <v>590</v>
      </c>
      <c r="C159" s="136">
        <v>0</v>
      </c>
      <c r="D159" s="136">
        <v>0</v>
      </c>
      <c r="E159" s="137">
        <v>2012501</v>
      </c>
      <c r="F159" s="119" t="s">
        <v>383</v>
      </c>
      <c r="G159" s="136">
        <v>545</v>
      </c>
      <c r="H159" s="136">
        <v>304</v>
      </c>
    </row>
    <row r="160" spans="1:8" ht="21.75" customHeight="1">
      <c r="A160" s="135">
        <v>1030444</v>
      </c>
      <c r="B160" s="119" t="s">
        <v>591</v>
      </c>
      <c r="C160" s="136">
        <v>175</v>
      </c>
      <c r="D160" s="136">
        <v>0</v>
      </c>
      <c r="E160" s="137">
        <v>2012502</v>
      </c>
      <c r="F160" s="119" t="s">
        <v>385</v>
      </c>
      <c r="G160" s="136">
        <v>0</v>
      </c>
      <c r="H160" s="136">
        <v>0</v>
      </c>
    </row>
    <row r="161" spans="1:8" ht="21.75" customHeight="1">
      <c r="A161" s="135">
        <v>103044436</v>
      </c>
      <c r="B161" s="119" t="s">
        <v>592</v>
      </c>
      <c r="C161" s="136">
        <v>0</v>
      </c>
      <c r="D161" s="136">
        <v>0</v>
      </c>
      <c r="E161" s="137">
        <v>2012503</v>
      </c>
      <c r="F161" s="119" t="s">
        <v>387</v>
      </c>
      <c r="G161" s="136">
        <v>0</v>
      </c>
      <c r="H161" s="136">
        <v>0</v>
      </c>
    </row>
    <row r="162" spans="1:8" ht="21.75" customHeight="1">
      <c r="A162" s="135">
        <v>1030446</v>
      </c>
      <c r="B162" s="119" t="s">
        <v>594</v>
      </c>
      <c r="C162" s="136">
        <v>2</v>
      </c>
      <c r="D162" s="136">
        <v>0</v>
      </c>
      <c r="E162" s="137">
        <v>2012504</v>
      </c>
      <c r="F162" s="119" t="s">
        <v>616</v>
      </c>
      <c r="G162" s="136">
        <v>0</v>
      </c>
      <c r="H162" s="136">
        <v>0</v>
      </c>
    </row>
    <row r="163" spans="1:8" ht="21.75" customHeight="1">
      <c r="A163" s="135">
        <v>103044609</v>
      </c>
      <c r="B163" s="119" t="s">
        <v>595</v>
      </c>
      <c r="C163" s="136">
        <v>0</v>
      </c>
      <c r="D163" s="136">
        <v>0</v>
      </c>
      <c r="E163" s="137">
        <v>2012505</v>
      </c>
      <c r="F163" s="119" t="s">
        <v>618</v>
      </c>
      <c r="G163" s="136">
        <v>9</v>
      </c>
      <c r="H163" s="136">
        <v>9</v>
      </c>
    </row>
    <row r="164" spans="1:8" ht="21.75" customHeight="1">
      <c r="A164" s="135">
        <v>1030447</v>
      </c>
      <c r="B164" s="119" t="s">
        <v>1340</v>
      </c>
      <c r="C164" s="136">
        <v>119</v>
      </c>
      <c r="D164" s="136">
        <v>0</v>
      </c>
      <c r="E164" s="137">
        <v>2012550</v>
      </c>
      <c r="F164" s="119" t="s">
        <v>401</v>
      </c>
      <c r="G164" s="136">
        <v>56</v>
      </c>
      <c r="H164" s="136">
        <v>56</v>
      </c>
    </row>
    <row r="165" spans="1:8" ht="21.75" customHeight="1">
      <c r="A165" s="135">
        <v>1030449</v>
      </c>
      <c r="B165" s="119" t="s">
        <v>596</v>
      </c>
      <c r="C165" s="136">
        <v>23</v>
      </c>
      <c r="D165" s="136">
        <v>0</v>
      </c>
      <c r="E165" s="137">
        <v>2012599</v>
      </c>
      <c r="F165" s="119" t="s">
        <v>1362</v>
      </c>
      <c r="G165" s="136">
        <v>140</v>
      </c>
      <c r="H165" s="136">
        <v>116</v>
      </c>
    </row>
    <row r="166" spans="1:8" ht="21.75" customHeight="1">
      <c r="A166" s="135">
        <v>1030450</v>
      </c>
      <c r="B166" s="119" t="s">
        <v>597</v>
      </c>
      <c r="C166" s="136">
        <v>134</v>
      </c>
      <c r="D166" s="136">
        <v>0</v>
      </c>
      <c r="E166" s="137">
        <v>20126</v>
      </c>
      <c r="F166" s="116" t="s">
        <v>623</v>
      </c>
      <c r="G166" s="136">
        <f>SUM(G167:G171)</f>
        <v>1042</v>
      </c>
      <c r="H166" s="136">
        <f>SUM(H167:H171)</f>
        <v>135</v>
      </c>
    </row>
    <row r="167" spans="1:8" ht="21.75" customHeight="1">
      <c r="A167" s="135">
        <v>1030451</v>
      </c>
      <c r="B167" s="119" t="s">
        <v>599</v>
      </c>
      <c r="C167" s="136">
        <v>0</v>
      </c>
      <c r="D167" s="136">
        <v>0</v>
      </c>
      <c r="E167" s="137">
        <v>2012601</v>
      </c>
      <c r="F167" s="119" t="s">
        <v>383</v>
      </c>
      <c r="G167" s="136">
        <v>351</v>
      </c>
      <c r="H167" s="136">
        <v>135</v>
      </c>
    </row>
    <row r="168" spans="1:8" ht="21.75" customHeight="1">
      <c r="A168" s="135">
        <v>1030452</v>
      </c>
      <c r="B168" s="119" t="s">
        <v>600</v>
      </c>
      <c r="C168" s="136">
        <v>0</v>
      </c>
      <c r="D168" s="136">
        <v>0</v>
      </c>
      <c r="E168" s="137">
        <v>2012602</v>
      </c>
      <c r="F168" s="119" t="s">
        <v>385</v>
      </c>
      <c r="G168" s="136">
        <v>0</v>
      </c>
      <c r="H168" s="136">
        <v>0</v>
      </c>
    </row>
    <row r="169" spans="1:8" ht="21.75" customHeight="1">
      <c r="A169" s="135">
        <v>1030453</v>
      </c>
      <c r="B169" s="119" t="s">
        <v>601</v>
      </c>
      <c r="C169" s="136">
        <v>0</v>
      </c>
      <c r="D169" s="136">
        <v>0</v>
      </c>
      <c r="E169" s="137">
        <v>2012603</v>
      </c>
      <c r="F169" s="119" t="s">
        <v>387</v>
      </c>
      <c r="G169" s="136">
        <v>0</v>
      </c>
      <c r="H169" s="136">
        <v>0</v>
      </c>
    </row>
    <row r="170" spans="1:8" ht="21.75" customHeight="1">
      <c r="A170" s="135"/>
      <c r="B170" s="116" t="s">
        <v>602</v>
      </c>
      <c r="C170" s="136">
        <v>3114</v>
      </c>
      <c r="D170" s="136">
        <v>2319</v>
      </c>
      <c r="E170" s="137">
        <v>2012604</v>
      </c>
      <c r="F170" s="119" t="s">
        <v>628</v>
      </c>
      <c r="G170" s="136">
        <v>679</v>
      </c>
      <c r="H170" s="136">
        <v>0</v>
      </c>
    </row>
    <row r="171" spans="1:8" ht="21.75" customHeight="1">
      <c r="A171" s="135">
        <v>10305</v>
      </c>
      <c r="B171" s="116" t="s">
        <v>604</v>
      </c>
      <c r="C171" s="136">
        <f>C172+C195+C196+C197</f>
        <v>10188</v>
      </c>
      <c r="D171" s="136">
        <f>D172+D195+D196+D197</f>
        <v>2382</v>
      </c>
      <c r="E171" s="137">
        <v>2012699</v>
      </c>
      <c r="F171" s="119" t="s">
        <v>630</v>
      </c>
      <c r="G171" s="136">
        <v>12</v>
      </c>
      <c r="H171" s="136">
        <v>0</v>
      </c>
    </row>
    <row r="172" spans="1:8" ht="21.75" customHeight="1">
      <c r="A172" s="135">
        <v>1030501</v>
      </c>
      <c r="B172" s="119" t="s">
        <v>605</v>
      </c>
      <c r="C172" s="136">
        <f>SUM(C173:C194)</f>
        <v>10188</v>
      </c>
      <c r="D172" s="136">
        <f>SUM(D173:D194)</f>
        <v>2382</v>
      </c>
      <c r="E172" s="137">
        <v>20128</v>
      </c>
      <c r="F172" s="116" t="s">
        <v>632</v>
      </c>
      <c r="G172" s="136">
        <f>SUM(G173:G178)</f>
        <v>262</v>
      </c>
      <c r="H172" s="136">
        <f>SUM(H173:H178)</f>
        <v>186</v>
      </c>
    </row>
    <row r="173" spans="1:8" ht="21.75" customHeight="1">
      <c r="A173" s="135">
        <v>103050101</v>
      </c>
      <c r="B173" s="119" t="s">
        <v>607</v>
      </c>
      <c r="C173" s="136">
        <v>4089</v>
      </c>
      <c r="D173" s="136">
        <v>1263</v>
      </c>
      <c r="E173" s="137">
        <v>2012801</v>
      </c>
      <c r="F173" s="119" t="s">
        <v>383</v>
      </c>
      <c r="G173" s="136">
        <v>229</v>
      </c>
      <c r="H173" s="136">
        <v>165</v>
      </c>
    </row>
    <row r="174" spans="1:8" ht="21.75" customHeight="1">
      <c r="A174" s="135">
        <v>103050102</v>
      </c>
      <c r="B174" s="119" t="s">
        <v>608</v>
      </c>
      <c r="C174" s="136">
        <v>0</v>
      </c>
      <c r="D174" s="136">
        <v>0</v>
      </c>
      <c r="E174" s="137">
        <v>2012802</v>
      </c>
      <c r="F174" s="119" t="s">
        <v>385</v>
      </c>
      <c r="G174" s="136">
        <v>0</v>
      </c>
      <c r="H174" s="136">
        <v>0</v>
      </c>
    </row>
    <row r="175" spans="1:8" ht="21.75" customHeight="1">
      <c r="A175" s="135">
        <v>103050103</v>
      </c>
      <c r="B175" s="119" t="s">
        <v>609</v>
      </c>
      <c r="C175" s="136">
        <v>0</v>
      </c>
      <c r="D175" s="136">
        <v>0</v>
      </c>
      <c r="E175" s="137">
        <v>2012803</v>
      </c>
      <c r="F175" s="119" t="s">
        <v>387</v>
      </c>
      <c r="G175" s="136">
        <v>0</v>
      </c>
      <c r="H175" s="136">
        <v>0</v>
      </c>
    </row>
    <row r="176" spans="1:8" ht="21.75" customHeight="1">
      <c r="A176" s="135">
        <v>103050105</v>
      </c>
      <c r="B176" s="119" t="s">
        <v>1341</v>
      </c>
      <c r="C176" s="136">
        <v>0</v>
      </c>
      <c r="D176" s="136">
        <v>0</v>
      </c>
      <c r="E176" s="137">
        <v>2012804</v>
      </c>
      <c r="F176" s="119" t="s">
        <v>413</v>
      </c>
      <c r="G176" s="136">
        <v>5</v>
      </c>
      <c r="H176" s="136">
        <v>5</v>
      </c>
    </row>
    <row r="177" spans="1:8" ht="21.75" customHeight="1">
      <c r="A177" s="135">
        <v>103050107</v>
      </c>
      <c r="B177" s="119" t="s">
        <v>610</v>
      </c>
      <c r="C177" s="136">
        <v>0</v>
      </c>
      <c r="D177" s="136">
        <v>0</v>
      </c>
      <c r="E177" s="137">
        <v>2012850</v>
      </c>
      <c r="F177" s="119" t="s">
        <v>401</v>
      </c>
      <c r="G177" s="136">
        <v>0</v>
      </c>
      <c r="H177" s="136">
        <v>0</v>
      </c>
    </row>
    <row r="178" spans="1:8" ht="21.75" customHeight="1">
      <c r="A178" s="135">
        <v>103050108</v>
      </c>
      <c r="B178" s="119" t="s">
        <v>611</v>
      </c>
      <c r="C178" s="136">
        <v>24</v>
      </c>
      <c r="D178" s="136">
        <v>0</v>
      </c>
      <c r="E178" s="137">
        <v>2012899</v>
      </c>
      <c r="F178" s="119" t="s">
        <v>639</v>
      </c>
      <c r="G178" s="136">
        <v>28</v>
      </c>
      <c r="H178" s="136">
        <v>16</v>
      </c>
    </row>
    <row r="179" spans="1:8" ht="21.75" customHeight="1">
      <c r="A179" s="135">
        <v>103050109</v>
      </c>
      <c r="B179" s="119" t="s">
        <v>1342</v>
      </c>
      <c r="C179" s="136">
        <v>73</v>
      </c>
      <c r="D179" s="136">
        <v>0</v>
      </c>
      <c r="E179" s="137">
        <v>20129</v>
      </c>
      <c r="F179" s="116" t="s">
        <v>641</v>
      </c>
      <c r="G179" s="136">
        <f>SUM(G180:G185)</f>
        <v>2428</v>
      </c>
      <c r="H179" s="136">
        <f>SUM(H180:H185)</f>
        <v>717</v>
      </c>
    </row>
    <row r="180" spans="1:8" ht="21.75" customHeight="1">
      <c r="A180" s="135">
        <v>103050110</v>
      </c>
      <c r="B180" s="119" t="s">
        <v>612</v>
      </c>
      <c r="C180" s="136">
        <v>63</v>
      </c>
      <c r="D180" s="136">
        <v>0</v>
      </c>
      <c r="E180" s="137">
        <v>2012901</v>
      </c>
      <c r="F180" s="119" t="s">
        <v>383</v>
      </c>
      <c r="G180" s="136">
        <v>1504</v>
      </c>
      <c r="H180" s="136">
        <v>547</v>
      </c>
    </row>
    <row r="181" spans="1:8" ht="21.75" customHeight="1">
      <c r="A181" s="135">
        <v>103050111</v>
      </c>
      <c r="B181" s="119" t="s">
        <v>613</v>
      </c>
      <c r="C181" s="136">
        <v>0</v>
      </c>
      <c r="D181" s="136">
        <v>0</v>
      </c>
      <c r="E181" s="137">
        <v>2012902</v>
      </c>
      <c r="F181" s="119" t="s">
        <v>385</v>
      </c>
      <c r="G181" s="136">
        <v>4</v>
      </c>
      <c r="H181" s="136">
        <v>0</v>
      </c>
    </row>
    <row r="182" spans="1:8" ht="21.75" customHeight="1">
      <c r="A182" s="135">
        <v>103050112</v>
      </c>
      <c r="B182" s="119" t="s">
        <v>614</v>
      </c>
      <c r="C182" s="136">
        <v>0</v>
      </c>
      <c r="D182" s="136">
        <v>0</v>
      </c>
      <c r="E182" s="137">
        <v>2012903</v>
      </c>
      <c r="F182" s="119" t="s">
        <v>387</v>
      </c>
      <c r="G182" s="136">
        <v>0</v>
      </c>
      <c r="H182" s="136">
        <v>0</v>
      </c>
    </row>
    <row r="183" spans="1:8" ht="21.75" customHeight="1">
      <c r="A183" s="135">
        <v>103050113</v>
      </c>
      <c r="B183" s="119" t="s">
        <v>615</v>
      </c>
      <c r="C183" s="136">
        <v>0</v>
      </c>
      <c r="D183" s="136">
        <v>0</v>
      </c>
      <c r="E183" s="137">
        <v>2012906</v>
      </c>
      <c r="F183" s="119" t="s">
        <v>1363</v>
      </c>
      <c r="G183" s="136">
        <v>0</v>
      </c>
      <c r="H183" s="136">
        <v>0</v>
      </c>
    </row>
    <row r="184" spans="1:8" ht="21.75" customHeight="1">
      <c r="A184" s="135">
        <v>103050114</v>
      </c>
      <c r="B184" s="119" t="s">
        <v>617</v>
      </c>
      <c r="C184" s="136">
        <v>104</v>
      </c>
      <c r="D184" s="136">
        <v>0</v>
      </c>
      <c r="E184" s="137">
        <v>2012950</v>
      </c>
      <c r="F184" s="119" t="s">
        <v>401</v>
      </c>
      <c r="G184" s="136">
        <v>65</v>
      </c>
      <c r="H184" s="136">
        <v>65</v>
      </c>
    </row>
    <row r="185" spans="1:8" ht="21.75" customHeight="1">
      <c r="A185" s="135">
        <v>103050115</v>
      </c>
      <c r="B185" s="119" t="s">
        <v>619</v>
      </c>
      <c r="C185" s="136">
        <v>0</v>
      </c>
      <c r="D185" s="136">
        <v>0</v>
      </c>
      <c r="E185" s="137">
        <v>2012999</v>
      </c>
      <c r="F185" s="119" t="s">
        <v>649</v>
      </c>
      <c r="G185" s="136">
        <v>855</v>
      </c>
      <c r="H185" s="136">
        <v>105</v>
      </c>
    </row>
    <row r="186" spans="1:8" ht="21.75" customHeight="1">
      <c r="A186" s="135">
        <v>103050116</v>
      </c>
      <c r="B186" s="119" t="s">
        <v>621</v>
      </c>
      <c r="C186" s="136">
        <v>11</v>
      </c>
      <c r="D186" s="136">
        <v>0</v>
      </c>
      <c r="E186" s="137">
        <v>20131</v>
      </c>
      <c r="F186" s="116" t="s">
        <v>651</v>
      </c>
      <c r="G186" s="136">
        <f>SUM(G187:G192)</f>
        <v>3876</v>
      </c>
      <c r="H186" s="136">
        <f>SUM(H187:H192)</f>
        <v>1820</v>
      </c>
    </row>
    <row r="187" spans="1:8" ht="21.75" customHeight="1">
      <c r="A187" s="135">
        <v>103050117</v>
      </c>
      <c r="B187" s="119" t="s">
        <v>1343</v>
      </c>
      <c r="C187" s="136">
        <v>473</v>
      </c>
      <c r="D187" s="136">
        <v>0</v>
      </c>
      <c r="E187" s="137">
        <v>2013101</v>
      </c>
      <c r="F187" s="119" t="s">
        <v>383</v>
      </c>
      <c r="G187" s="136">
        <v>3516</v>
      </c>
      <c r="H187" s="136">
        <v>1599</v>
      </c>
    </row>
    <row r="188" spans="1:8" ht="21.75" customHeight="1">
      <c r="A188" s="135">
        <v>103050118</v>
      </c>
      <c r="B188" s="119" t="s">
        <v>1344</v>
      </c>
      <c r="C188" s="136">
        <v>0</v>
      </c>
      <c r="D188" s="136">
        <v>0</v>
      </c>
      <c r="E188" s="137">
        <v>2013102</v>
      </c>
      <c r="F188" s="119" t="s">
        <v>385</v>
      </c>
      <c r="G188" s="136">
        <v>153</v>
      </c>
      <c r="H188" s="136">
        <v>153</v>
      </c>
    </row>
    <row r="189" spans="1:8" ht="21.75" customHeight="1">
      <c r="A189" s="135">
        <v>103050119</v>
      </c>
      <c r="B189" s="119" t="s">
        <v>1345</v>
      </c>
      <c r="C189" s="136">
        <v>0</v>
      </c>
      <c r="D189" s="136">
        <v>0</v>
      </c>
      <c r="E189" s="137">
        <v>2013103</v>
      </c>
      <c r="F189" s="119" t="s">
        <v>387</v>
      </c>
      <c r="G189" s="136">
        <v>0</v>
      </c>
      <c r="H189" s="136">
        <v>0</v>
      </c>
    </row>
    <row r="190" spans="1:8" ht="21.75" customHeight="1">
      <c r="A190" s="135">
        <v>103050120</v>
      </c>
      <c r="B190" s="119" t="s">
        <v>1346</v>
      </c>
      <c r="C190" s="136">
        <v>0</v>
      </c>
      <c r="D190" s="136">
        <v>0</v>
      </c>
      <c r="E190" s="137">
        <v>2013105</v>
      </c>
      <c r="F190" s="119" t="s">
        <v>656</v>
      </c>
      <c r="G190" s="136">
        <v>96</v>
      </c>
      <c r="H190" s="136">
        <v>14</v>
      </c>
    </row>
    <row r="191" spans="1:8" ht="21.75" customHeight="1">
      <c r="A191" s="135">
        <v>103050121</v>
      </c>
      <c r="B191" s="119" t="s">
        <v>1347</v>
      </c>
      <c r="C191" s="136">
        <v>0</v>
      </c>
      <c r="D191" s="136">
        <v>0</v>
      </c>
      <c r="E191" s="137">
        <v>2013150</v>
      </c>
      <c r="F191" s="119" t="s">
        <v>401</v>
      </c>
      <c r="G191" s="136">
        <v>13</v>
      </c>
      <c r="H191" s="136">
        <v>0</v>
      </c>
    </row>
    <row r="192" spans="1:8" ht="21.75" customHeight="1">
      <c r="A192" s="135">
        <v>103050122</v>
      </c>
      <c r="B192" s="119" t="s">
        <v>622</v>
      </c>
      <c r="C192" s="136">
        <v>0</v>
      </c>
      <c r="D192" s="136">
        <v>0</v>
      </c>
      <c r="E192" s="137">
        <v>2013199</v>
      </c>
      <c r="F192" s="119" t="s">
        <v>659</v>
      </c>
      <c r="G192" s="136">
        <v>98</v>
      </c>
      <c r="H192" s="136">
        <v>54</v>
      </c>
    </row>
    <row r="193" spans="1:8" ht="21.75" customHeight="1">
      <c r="A193" s="135">
        <v>103050123</v>
      </c>
      <c r="B193" s="119" t="s">
        <v>1348</v>
      </c>
      <c r="C193" s="136">
        <v>327</v>
      </c>
      <c r="D193" s="136">
        <v>0</v>
      </c>
      <c r="E193" s="137">
        <v>20132</v>
      </c>
      <c r="F193" s="116" t="s">
        <v>661</v>
      </c>
      <c r="G193" s="136">
        <f>SUM(G194:G199)</f>
        <v>8342</v>
      </c>
      <c r="H193" s="136">
        <f>SUM(H194:H199)</f>
        <v>679</v>
      </c>
    </row>
    <row r="194" spans="1:8" ht="21.75" customHeight="1">
      <c r="A194" s="135">
        <v>103050199</v>
      </c>
      <c r="B194" s="119" t="s">
        <v>1349</v>
      </c>
      <c r="C194" s="136">
        <v>5024</v>
      </c>
      <c r="D194" s="136">
        <v>1119</v>
      </c>
      <c r="E194" s="137">
        <v>2013201</v>
      </c>
      <c r="F194" s="119" t="s">
        <v>383</v>
      </c>
      <c r="G194" s="136">
        <v>1359</v>
      </c>
      <c r="H194" s="136">
        <v>526</v>
      </c>
    </row>
    <row r="195" spans="1:8" ht="21.75" customHeight="1">
      <c r="A195" s="135">
        <v>1030502</v>
      </c>
      <c r="B195" s="119" t="s">
        <v>624</v>
      </c>
      <c r="C195" s="136">
        <v>0</v>
      </c>
      <c r="D195" s="136">
        <v>0</v>
      </c>
      <c r="E195" s="137">
        <v>2013202</v>
      </c>
      <c r="F195" s="119" t="s">
        <v>385</v>
      </c>
      <c r="G195" s="136">
        <v>50</v>
      </c>
      <c r="H195" s="136">
        <v>50</v>
      </c>
    </row>
    <row r="196" spans="1:8" ht="21.75" customHeight="1">
      <c r="A196" s="135">
        <v>1030503</v>
      </c>
      <c r="B196" s="119" t="s">
        <v>625</v>
      </c>
      <c r="C196" s="136">
        <v>0</v>
      </c>
      <c r="D196" s="136">
        <v>0</v>
      </c>
      <c r="E196" s="137">
        <v>2013203</v>
      </c>
      <c r="F196" s="119" t="s">
        <v>387</v>
      </c>
      <c r="G196" s="136">
        <v>0</v>
      </c>
      <c r="H196" s="136">
        <v>0</v>
      </c>
    </row>
    <row r="197" spans="1:8" ht="21.75" customHeight="1">
      <c r="A197" s="135">
        <v>1030509</v>
      </c>
      <c r="B197" s="119" t="s">
        <v>626</v>
      </c>
      <c r="C197" s="136">
        <v>0</v>
      </c>
      <c r="D197" s="136">
        <v>0</v>
      </c>
      <c r="E197" s="137">
        <v>2013204</v>
      </c>
      <c r="F197" s="119" t="s">
        <v>1364</v>
      </c>
      <c r="G197" s="136">
        <v>0</v>
      </c>
      <c r="H197" s="136">
        <v>0</v>
      </c>
    </row>
    <row r="198" spans="1:8" ht="21.75" customHeight="1">
      <c r="A198" s="135">
        <v>10306</v>
      </c>
      <c r="B198" s="116" t="s">
        <v>627</v>
      </c>
      <c r="C198" s="136">
        <f>C199+C203+C206+C208+C210+C211+C215+C216</f>
        <v>35</v>
      </c>
      <c r="D198" s="136">
        <f>D199+D203+D206+D208+D210+D211+D215+D216</f>
        <v>0</v>
      </c>
      <c r="E198" s="137">
        <v>2013250</v>
      </c>
      <c r="F198" s="119" t="s">
        <v>401</v>
      </c>
      <c r="G198" s="136">
        <v>0</v>
      </c>
      <c r="H198" s="136">
        <v>0</v>
      </c>
    </row>
    <row r="199" spans="1:8" ht="21.75" customHeight="1">
      <c r="A199" s="135">
        <v>1030601</v>
      </c>
      <c r="B199" s="119" t="s">
        <v>629</v>
      </c>
      <c r="C199" s="136">
        <f>C200+C201+C202</f>
        <v>0</v>
      </c>
      <c r="D199" s="136">
        <f>D200+D201+D202</f>
        <v>0</v>
      </c>
      <c r="E199" s="137">
        <v>2013299</v>
      </c>
      <c r="F199" s="119" t="s">
        <v>666</v>
      </c>
      <c r="G199" s="136">
        <v>6933</v>
      </c>
      <c r="H199" s="136">
        <v>103</v>
      </c>
    </row>
    <row r="200" spans="1:8" ht="21.75" customHeight="1">
      <c r="A200" s="135">
        <v>103060101</v>
      </c>
      <c r="B200" s="119" t="s">
        <v>631</v>
      </c>
      <c r="C200" s="136">
        <v>0</v>
      </c>
      <c r="D200" s="136">
        <v>0</v>
      </c>
      <c r="E200" s="137">
        <v>20133</v>
      </c>
      <c r="F200" s="116" t="s">
        <v>668</v>
      </c>
      <c r="G200" s="136">
        <f>SUM(G201:G205)</f>
        <v>1681</v>
      </c>
      <c r="H200" s="136">
        <f>SUM(H201:H205)</f>
        <v>332</v>
      </c>
    </row>
    <row r="201" spans="1:8" ht="21.75" customHeight="1">
      <c r="A201" s="135">
        <v>103060102</v>
      </c>
      <c r="B201" s="119" t="s">
        <v>633</v>
      </c>
      <c r="C201" s="136">
        <v>0</v>
      </c>
      <c r="D201" s="136">
        <v>0</v>
      </c>
      <c r="E201" s="137">
        <v>2013301</v>
      </c>
      <c r="F201" s="119" t="s">
        <v>383</v>
      </c>
      <c r="G201" s="136">
        <v>962</v>
      </c>
      <c r="H201" s="136">
        <v>328</v>
      </c>
    </row>
    <row r="202" spans="1:8" ht="21.75" customHeight="1">
      <c r="A202" s="135">
        <v>103060199</v>
      </c>
      <c r="B202" s="119" t="s">
        <v>634</v>
      </c>
      <c r="C202" s="136">
        <v>0</v>
      </c>
      <c r="D202" s="136">
        <v>0</v>
      </c>
      <c r="E202" s="137">
        <v>2013302</v>
      </c>
      <c r="F202" s="119" t="s">
        <v>385</v>
      </c>
      <c r="G202" s="136">
        <v>0</v>
      </c>
      <c r="H202" s="136">
        <v>0</v>
      </c>
    </row>
    <row r="203" spans="1:8" ht="21.75" customHeight="1">
      <c r="A203" s="135">
        <v>1030602</v>
      </c>
      <c r="B203" s="119" t="s">
        <v>635</v>
      </c>
      <c r="C203" s="136">
        <f>C204+C205</f>
        <v>0</v>
      </c>
      <c r="D203" s="136">
        <f>D204+D205</f>
        <v>0</v>
      </c>
      <c r="E203" s="137">
        <v>2013303</v>
      </c>
      <c r="F203" s="119" t="s">
        <v>387</v>
      </c>
      <c r="G203" s="136">
        <v>0</v>
      </c>
      <c r="H203" s="136">
        <v>0</v>
      </c>
    </row>
    <row r="204" spans="1:8" ht="21.75" customHeight="1">
      <c r="A204" s="135">
        <v>103060201</v>
      </c>
      <c r="B204" s="119" t="s">
        <v>636</v>
      </c>
      <c r="C204" s="136">
        <v>0</v>
      </c>
      <c r="D204" s="136">
        <v>0</v>
      </c>
      <c r="E204" s="137">
        <v>2013350</v>
      </c>
      <c r="F204" s="119" t="s">
        <v>401</v>
      </c>
      <c r="G204" s="136">
        <v>0</v>
      </c>
      <c r="H204" s="136">
        <v>0</v>
      </c>
    </row>
    <row r="205" spans="1:8" ht="21.75" customHeight="1">
      <c r="A205" s="135">
        <v>103060299</v>
      </c>
      <c r="B205" s="119" t="s">
        <v>637</v>
      </c>
      <c r="C205" s="136">
        <v>0</v>
      </c>
      <c r="D205" s="136">
        <v>0</v>
      </c>
      <c r="E205" s="137">
        <v>2013399</v>
      </c>
      <c r="F205" s="119" t="s">
        <v>674</v>
      </c>
      <c r="G205" s="136">
        <v>719</v>
      </c>
      <c r="H205" s="136">
        <v>4</v>
      </c>
    </row>
    <row r="206" spans="1:8" ht="21.75" customHeight="1">
      <c r="A206" s="135">
        <v>1030603</v>
      </c>
      <c r="B206" s="119" t="s">
        <v>638</v>
      </c>
      <c r="C206" s="136">
        <f>C207</f>
        <v>0</v>
      </c>
      <c r="D206" s="136">
        <f>D207</f>
        <v>0</v>
      </c>
      <c r="E206" s="137">
        <v>20134</v>
      </c>
      <c r="F206" s="116" t="s">
        <v>676</v>
      </c>
      <c r="G206" s="136">
        <f>SUM(G207:G213)</f>
        <v>957</v>
      </c>
      <c r="H206" s="136">
        <f>SUM(H207:H213)</f>
        <v>154</v>
      </c>
    </row>
    <row r="207" spans="1:8" ht="21.75" customHeight="1">
      <c r="A207" s="135">
        <v>103060399</v>
      </c>
      <c r="B207" s="119" t="s">
        <v>640</v>
      </c>
      <c r="C207" s="136">
        <v>0</v>
      </c>
      <c r="D207" s="136">
        <v>0</v>
      </c>
      <c r="E207" s="137">
        <v>2013401</v>
      </c>
      <c r="F207" s="119" t="s">
        <v>383</v>
      </c>
      <c r="G207" s="136">
        <v>775</v>
      </c>
      <c r="H207" s="136">
        <v>135</v>
      </c>
    </row>
    <row r="208" spans="1:8" ht="21.75" customHeight="1">
      <c r="A208" s="135">
        <v>1030604</v>
      </c>
      <c r="B208" s="119" t="s">
        <v>642</v>
      </c>
      <c r="C208" s="136">
        <f>C209</f>
        <v>0</v>
      </c>
      <c r="D208" s="136">
        <f>D209</f>
        <v>0</v>
      </c>
      <c r="E208" s="137">
        <v>2013402</v>
      </c>
      <c r="F208" s="119" t="s">
        <v>385</v>
      </c>
      <c r="G208" s="136">
        <v>0</v>
      </c>
      <c r="H208" s="136">
        <v>0</v>
      </c>
    </row>
    <row r="209" spans="1:8" ht="21.75" customHeight="1">
      <c r="A209" s="135">
        <v>103060499</v>
      </c>
      <c r="B209" s="119" t="s">
        <v>643</v>
      </c>
      <c r="C209" s="136">
        <v>0</v>
      </c>
      <c r="D209" s="136">
        <v>0</v>
      </c>
      <c r="E209" s="137">
        <v>2013403</v>
      </c>
      <c r="F209" s="119" t="s">
        <v>387</v>
      </c>
      <c r="G209" s="136">
        <v>0</v>
      </c>
      <c r="H209" s="136">
        <v>0</v>
      </c>
    </row>
    <row r="210" spans="1:8" ht="21.75" customHeight="1">
      <c r="A210" s="135">
        <v>1030605</v>
      </c>
      <c r="B210" s="119" t="s">
        <v>644</v>
      </c>
      <c r="C210" s="136">
        <v>0</v>
      </c>
      <c r="D210" s="136">
        <v>0</v>
      </c>
      <c r="E210" s="137">
        <v>2013404</v>
      </c>
      <c r="F210" s="119" t="s">
        <v>1365</v>
      </c>
      <c r="G210" s="136">
        <v>14</v>
      </c>
      <c r="H210" s="136">
        <v>0</v>
      </c>
    </row>
    <row r="211" spans="1:8" ht="21.75" customHeight="1">
      <c r="A211" s="135">
        <v>1030606</v>
      </c>
      <c r="B211" s="119" t="s">
        <v>645</v>
      </c>
      <c r="C211" s="136">
        <f>SUM(C212:C214)</f>
        <v>0</v>
      </c>
      <c r="D211" s="136">
        <f>SUM(D212:D214)</f>
        <v>0</v>
      </c>
      <c r="E211" s="137">
        <v>2013405</v>
      </c>
      <c r="F211" s="119" t="s">
        <v>620</v>
      </c>
      <c r="G211" s="136">
        <v>1</v>
      </c>
      <c r="H211" s="136">
        <v>0</v>
      </c>
    </row>
    <row r="212" spans="1:8" ht="21.75" customHeight="1">
      <c r="A212" s="135">
        <v>103060601</v>
      </c>
      <c r="B212" s="119" t="s">
        <v>646</v>
      </c>
      <c r="C212" s="136">
        <v>0</v>
      </c>
      <c r="D212" s="136">
        <v>0</v>
      </c>
      <c r="E212" s="137">
        <v>2013450</v>
      </c>
      <c r="F212" s="119" t="s">
        <v>401</v>
      </c>
      <c r="G212" s="136">
        <v>0</v>
      </c>
      <c r="H212" s="136">
        <v>0</v>
      </c>
    </row>
    <row r="213" spans="1:8" ht="21.75" customHeight="1">
      <c r="A213" s="135">
        <v>103060602</v>
      </c>
      <c r="B213" s="119" t="s">
        <v>647</v>
      </c>
      <c r="C213" s="136">
        <v>0</v>
      </c>
      <c r="D213" s="136">
        <v>0</v>
      </c>
      <c r="E213" s="137">
        <v>2013499</v>
      </c>
      <c r="F213" s="119" t="s">
        <v>680</v>
      </c>
      <c r="G213" s="136">
        <v>167</v>
      </c>
      <c r="H213" s="136">
        <v>19</v>
      </c>
    </row>
    <row r="214" spans="1:8" ht="21.75" customHeight="1">
      <c r="A214" s="135">
        <v>103060699</v>
      </c>
      <c r="B214" s="119" t="s">
        <v>648</v>
      </c>
      <c r="C214" s="136">
        <v>0</v>
      </c>
      <c r="D214" s="136">
        <v>0</v>
      </c>
      <c r="E214" s="137">
        <v>20135</v>
      </c>
      <c r="F214" s="116" t="s">
        <v>682</v>
      </c>
      <c r="G214" s="136">
        <f>SUM(G215:G219)</f>
        <v>0</v>
      </c>
      <c r="H214" s="136">
        <f>SUM(H215:H219)</f>
        <v>0</v>
      </c>
    </row>
    <row r="215" spans="1:8" ht="21.75" customHeight="1">
      <c r="A215" s="135">
        <v>1030607</v>
      </c>
      <c r="B215" s="119" t="s">
        <v>1176</v>
      </c>
      <c r="C215" s="136">
        <v>0</v>
      </c>
      <c r="D215" s="136">
        <v>0</v>
      </c>
      <c r="E215" s="137">
        <v>2013501</v>
      </c>
      <c r="F215" s="119" t="s">
        <v>383</v>
      </c>
      <c r="G215" s="136">
        <v>0</v>
      </c>
      <c r="H215" s="136">
        <v>0</v>
      </c>
    </row>
    <row r="216" spans="1:8" ht="21.75" customHeight="1">
      <c r="A216" s="135">
        <v>1030699</v>
      </c>
      <c r="B216" s="119" t="s">
        <v>650</v>
      </c>
      <c r="C216" s="136">
        <v>35</v>
      </c>
      <c r="D216" s="136">
        <v>0</v>
      </c>
      <c r="E216" s="137">
        <v>2013502</v>
      </c>
      <c r="F216" s="119" t="s">
        <v>385</v>
      </c>
      <c r="G216" s="136">
        <v>0</v>
      </c>
      <c r="H216" s="136">
        <v>0</v>
      </c>
    </row>
    <row r="217" spans="1:8" ht="21.75" customHeight="1">
      <c r="A217" s="135">
        <v>10307</v>
      </c>
      <c r="B217" s="116" t="s">
        <v>652</v>
      </c>
      <c r="C217" s="136">
        <f>SUM(C218:C222,C227:C231,C234:C237,C242:C246,C249:C250)</f>
        <v>10227</v>
      </c>
      <c r="D217" s="136">
        <f>SUM(D218:D222,D227:D231,D234:D237,D242:D246,D249:D250)</f>
        <v>1038</v>
      </c>
      <c r="E217" s="137">
        <v>2013503</v>
      </c>
      <c r="F217" s="119" t="s">
        <v>387</v>
      </c>
      <c r="G217" s="136">
        <v>0</v>
      </c>
      <c r="H217" s="136">
        <v>0</v>
      </c>
    </row>
    <row r="218" spans="1:8" ht="21.75" customHeight="1">
      <c r="A218" s="135">
        <v>1030701</v>
      </c>
      <c r="B218" s="119" t="s">
        <v>653</v>
      </c>
      <c r="C218" s="136">
        <v>1</v>
      </c>
      <c r="D218" s="136">
        <v>0</v>
      </c>
      <c r="E218" s="137">
        <v>2013550</v>
      </c>
      <c r="F218" s="119" t="s">
        <v>401</v>
      </c>
      <c r="G218" s="136">
        <v>0</v>
      </c>
      <c r="H218" s="136">
        <v>0</v>
      </c>
    </row>
    <row r="219" spans="1:8" ht="21.75" customHeight="1">
      <c r="A219" s="135">
        <v>1030702</v>
      </c>
      <c r="B219" s="119" t="s">
        <v>654</v>
      </c>
      <c r="C219" s="136">
        <v>0</v>
      </c>
      <c r="D219" s="136">
        <v>0</v>
      </c>
      <c r="E219" s="137">
        <v>2013599</v>
      </c>
      <c r="F219" s="119" t="s">
        <v>689</v>
      </c>
      <c r="G219" s="136">
        <v>0</v>
      </c>
      <c r="H219" s="136">
        <v>0</v>
      </c>
    </row>
    <row r="220" spans="1:8" ht="21.75" customHeight="1">
      <c r="A220" s="135">
        <v>1030703</v>
      </c>
      <c r="B220" s="119" t="s">
        <v>655</v>
      </c>
      <c r="C220" s="136">
        <v>0</v>
      </c>
      <c r="D220" s="136">
        <v>0</v>
      </c>
      <c r="E220" s="137">
        <v>20136</v>
      </c>
      <c r="F220" s="116" t="s">
        <v>692</v>
      </c>
      <c r="G220" s="136">
        <f>SUM(G221:G225)</f>
        <v>1159</v>
      </c>
      <c r="H220" s="136">
        <f>SUM(H221:H225)</f>
        <v>144</v>
      </c>
    </row>
    <row r="221" spans="1:8" ht="21.75" customHeight="1">
      <c r="A221" s="135">
        <v>1030704</v>
      </c>
      <c r="B221" s="119" t="s">
        <v>657</v>
      </c>
      <c r="C221" s="136">
        <v>0</v>
      </c>
      <c r="D221" s="136">
        <v>0</v>
      </c>
      <c r="E221" s="137">
        <v>2013601</v>
      </c>
      <c r="F221" s="119" t="s">
        <v>383</v>
      </c>
      <c r="G221" s="136">
        <v>941</v>
      </c>
      <c r="H221" s="136">
        <v>90</v>
      </c>
    </row>
    <row r="222" spans="1:8" ht="21.75" customHeight="1">
      <c r="A222" s="135">
        <v>1030705</v>
      </c>
      <c r="B222" s="119" t="s">
        <v>658</v>
      </c>
      <c r="C222" s="136">
        <f>SUM(C223:C226)</f>
        <v>1884</v>
      </c>
      <c r="D222" s="136">
        <f>SUM(D223:D226)</f>
        <v>515</v>
      </c>
      <c r="E222" s="137">
        <v>2013602</v>
      </c>
      <c r="F222" s="119" t="s">
        <v>385</v>
      </c>
      <c r="G222" s="136">
        <v>0</v>
      </c>
      <c r="H222" s="136">
        <v>0</v>
      </c>
    </row>
    <row r="223" spans="1:8" ht="21.75" customHeight="1">
      <c r="A223" s="135">
        <v>103070501</v>
      </c>
      <c r="B223" s="119" t="s">
        <v>660</v>
      </c>
      <c r="C223" s="136">
        <v>573</v>
      </c>
      <c r="D223" s="136">
        <v>132</v>
      </c>
      <c r="E223" s="137">
        <v>2013603</v>
      </c>
      <c r="F223" s="119" t="s">
        <v>387</v>
      </c>
      <c r="G223" s="136">
        <v>0</v>
      </c>
      <c r="H223" s="136">
        <v>0</v>
      </c>
    </row>
    <row r="224" spans="1:8" ht="21.75" customHeight="1">
      <c r="A224" s="135">
        <v>103070502</v>
      </c>
      <c r="B224" s="119" t="s">
        <v>1350</v>
      </c>
      <c r="C224" s="136">
        <v>0</v>
      </c>
      <c r="D224" s="136">
        <v>0</v>
      </c>
      <c r="E224" s="137">
        <v>2013650</v>
      </c>
      <c r="F224" s="119" t="s">
        <v>401</v>
      </c>
      <c r="G224" s="136">
        <v>43</v>
      </c>
      <c r="H224" s="136">
        <v>43</v>
      </c>
    </row>
    <row r="225" spans="1:8" ht="21.75" customHeight="1">
      <c r="A225" s="135">
        <v>103070503</v>
      </c>
      <c r="B225" s="119" t="s">
        <v>662</v>
      </c>
      <c r="C225" s="136">
        <v>0</v>
      </c>
      <c r="D225" s="136">
        <v>0</v>
      </c>
      <c r="E225" s="137">
        <v>2013699</v>
      </c>
      <c r="F225" s="119" t="s">
        <v>699</v>
      </c>
      <c r="G225" s="136">
        <v>175</v>
      </c>
      <c r="H225" s="136">
        <v>11</v>
      </c>
    </row>
    <row r="226" spans="1:8" ht="21.75" customHeight="1">
      <c r="A226" s="135">
        <v>103070599</v>
      </c>
      <c r="B226" s="119" t="s">
        <v>663</v>
      </c>
      <c r="C226" s="136">
        <v>1311</v>
      </c>
      <c r="D226" s="136">
        <v>383</v>
      </c>
      <c r="E226" s="137">
        <v>20137</v>
      </c>
      <c r="F226" s="116" t="s">
        <v>1366</v>
      </c>
      <c r="G226" s="136">
        <f>SUM(G227:G231)</f>
        <v>10</v>
      </c>
      <c r="H226" s="136">
        <f>SUM(H227:H231)</f>
        <v>0</v>
      </c>
    </row>
    <row r="227" spans="1:8" ht="21.75" customHeight="1">
      <c r="A227" s="135">
        <v>1030706</v>
      </c>
      <c r="B227" s="119" t="s">
        <v>664</v>
      </c>
      <c r="C227" s="136">
        <v>5463</v>
      </c>
      <c r="D227" s="136">
        <v>92</v>
      </c>
      <c r="E227" s="137">
        <v>2013701</v>
      </c>
      <c r="F227" s="119" t="s">
        <v>383</v>
      </c>
      <c r="G227" s="136">
        <v>10</v>
      </c>
      <c r="H227" s="136">
        <v>0</v>
      </c>
    </row>
    <row r="228" spans="1:8" ht="21.75" customHeight="1">
      <c r="A228" s="135">
        <v>1030707</v>
      </c>
      <c r="B228" s="119" t="s">
        <v>665</v>
      </c>
      <c r="C228" s="136">
        <v>0</v>
      </c>
      <c r="D228" s="136">
        <v>0</v>
      </c>
      <c r="E228" s="137">
        <v>2013702</v>
      </c>
      <c r="F228" s="119" t="s">
        <v>385</v>
      </c>
      <c r="G228" s="136">
        <v>0</v>
      </c>
      <c r="H228" s="136">
        <v>0</v>
      </c>
    </row>
    <row r="229" spans="1:8" ht="21.75" customHeight="1">
      <c r="A229" s="135">
        <v>1030708</v>
      </c>
      <c r="B229" s="119" t="s">
        <v>667</v>
      </c>
      <c r="C229" s="136">
        <v>0</v>
      </c>
      <c r="D229" s="136">
        <v>0</v>
      </c>
      <c r="E229" s="137">
        <v>2013703</v>
      </c>
      <c r="F229" s="119" t="s">
        <v>387</v>
      </c>
      <c r="G229" s="136">
        <v>0</v>
      </c>
      <c r="H229" s="136">
        <v>0</v>
      </c>
    </row>
    <row r="230" spans="1:8" ht="21.75" customHeight="1">
      <c r="A230" s="135">
        <v>1030709</v>
      </c>
      <c r="B230" s="119" t="s">
        <v>669</v>
      </c>
      <c r="C230" s="136">
        <v>0</v>
      </c>
      <c r="D230" s="136">
        <v>0</v>
      </c>
      <c r="E230" s="137">
        <v>2013750</v>
      </c>
      <c r="F230" s="119" t="s">
        <v>401</v>
      </c>
      <c r="G230" s="136">
        <v>0</v>
      </c>
      <c r="H230" s="136">
        <v>0</v>
      </c>
    </row>
    <row r="231" spans="1:8" ht="21.75" customHeight="1">
      <c r="A231" s="135">
        <v>1030710</v>
      </c>
      <c r="B231" s="119" t="s">
        <v>670</v>
      </c>
      <c r="C231" s="136">
        <f>C232+C233</f>
        <v>0</v>
      </c>
      <c r="D231" s="136">
        <f>D232+D233</f>
        <v>0</v>
      </c>
      <c r="E231" s="137">
        <v>2013799</v>
      </c>
      <c r="F231" s="119" t="s">
        <v>1367</v>
      </c>
      <c r="G231" s="136">
        <v>0</v>
      </c>
      <c r="H231" s="136">
        <v>0</v>
      </c>
    </row>
    <row r="232" spans="1:8" ht="21.75" customHeight="1">
      <c r="A232" s="135">
        <v>103071001</v>
      </c>
      <c r="B232" s="119" t="s">
        <v>671</v>
      </c>
      <c r="C232" s="136">
        <v>0</v>
      </c>
      <c r="D232" s="136">
        <v>0</v>
      </c>
      <c r="E232" s="137">
        <v>20138</v>
      </c>
      <c r="F232" s="116" t="s">
        <v>1368</v>
      </c>
      <c r="G232" s="136">
        <f>SUM(G233:G248)</f>
        <v>10482</v>
      </c>
      <c r="H232" s="136">
        <f>SUM(H233:H248)</f>
        <v>2035</v>
      </c>
    </row>
    <row r="233" spans="1:8" ht="21.75" customHeight="1">
      <c r="A233" s="135">
        <v>103071002</v>
      </c>
      <c r="B233" s="119" t="s">
        <v>672</v>
      </c>
      <c r="C233" s="136">
        <v>0</v>
      </c>
      <c r="D233" s="136">
        <v>0</v>
      </c>
      <c r="E233" s="137">
        <v>2013801</v>
      </c>
      <c r="F233" s="119" t="s">
        <v>383</v>
      </c>
      <c r="G233" s="136">
        <v>9570</v>
      </c>
      <c r="H233" s="136">
        <v>2007</v>
      </c>
    </row>
    <row r="234" spans="1:8" ht="21.75" customHeight="1">
      <c r="A234" s="135">
        <v>1030711</v>
      </c>
      <c r="B234" s="119" t="s">
        <v>673</v>
      </c>
      <c r="C234" s="136">
        <v>0</v>
      </c>
      <c r="D234" s="136">
        <v>0</v>
      </c>
      <c r="E234" s="137">
        <v>2013802</v>
      </c>
      <c r="F234" s="119" t="s">
        <v>385</v>
      </c>
      <c r="G234" s="136">
        <v>0</v>
      </c>
      <c r="H234" s="136">
        <v>0</v>
      </c>
    </row>
    <row r="235" spans="1:8" ht="21.75" customHeight="1">
      <c r="A235" s="135">
        <v>1030712</v>
      </c>
      <c r="B235" s="119" t="s">
        <v>675</v>
      </c>
      <c r="C235" s="136">
        <v>0</v>
      </c>
      <c r="D235" s="136">
        <v>0</v>
      </c>
      <c r="E235" s="137">
        <v>2013803</v>
      </c>
      <c r="F235" s="119" t="s">
        <v>387</v>
      </c>
      <c r="G235" s="136">
        <v>0</v>
      </c>
      <c r="H235" s="136">
        <v>0</v>
      </c>
    </row>
    <row r="236" spans="1:8" ht="21.75" customHeight="1">
      <c r="A236" s="135">
        <v>1030713</v>
      </c>
      <c r="B236" s="119" t="s">
        <v>677</v>
      </c>
      <c r="C236" s="136">
        <v>0</v>
      </c>
      <c r="D236" s="136">
        <v>0</v>
      </c>
      <c r="E236" s="137">
        <v>2013804</v>
      </c>
      <c r="F236" s="119" t="s">
        <v>1369</v>
      </c>
      <c r="G236" s="136">
        <v>38</v>
      </c>
      <c r="H236" s="136">
        <v>26</v>
      </c>
    </row>
    <row r="237" spans="1:8" ht="21.75" customHeight="1">
      <c r="A237" s="135">
        <v>1030714</v>
      </c>
      <c r="B237" s="119" t="s">
        <v>678</v>
      </c>
      <c r="C237" s="136">
        <f>SUM(C238:C241)</f>
        <v>4</v>
      </c>
      <c r="D237" s="136">
        <f>SUM(D238:D241)</f>
        <v>0</v>
      </c>
      <c r="E237" s="137">
        <v>2013805</v>
      </c>
      <c r="F237" s="119" t="s">
        <v>1370</v>
      </c>
      <c r="G237" s="136">
        <v>28</v>
      </c>
      <c r="H237" s="136">
        <v>0</v>
      </c>
    </row>
    <row r="238" spans="1:8" ht="21.75" customHeight="1">
      <c r="A238" s="135">
        <v>103071401</v>
      </c>
      <c r="B238" s="119" t="s">
        <v>679</v>
      </c>
      <c r="C238" s="136">
        <v>4</v>
      </c>
      <c r="D238" s="136">
        <v>0</v>
      </c>
      <c r="E238" s="137">
        <v>2013806</v>
      </c>
      <c r="F238" s="119" t="s">
        <v>583</v>
      </c>
      <c r="G238" s="136">
        <v>5</v>
      </c>
      <c r="H238" s="136">
        <v>0</v>
      </c>
    </row>
    <row r="239" spans="1:8" ht="21.75" customHeight="1">
      <c r="A239" s="135">
        <v>103071402</v>
      </c>
      <c r="B239" s="119" t="s">
        <v>1351</v>
      </c>
      <c r="C239" s="136">
        <v>0</v>
      </c>
      <c r="D239" s="136">
        <v>0</v>
      </c>
      <c r="E239" s="137">
        <v>2013807</v>
      </c>
      <c r="F239" s="119" t="s">
        <v>1371</v>
      </c>
      <c r="G239" s="136">
        <v>0</v>
      </c>
      <c r="H239" s="136">
        <v>0</v>
      </c>
    </row>
    <row r="240" spans="1:8" ht="21.75" customHeight="1">
      <c r="A240" s="135">
        <v>103071404</v>
      </c>
      <c r="B240" s="119" t="s">
        <v>1352</v>
      </c>
      <c r="C240" s="136">
        <v>0</v>
      </c>
      <c r="D240" s="136">
        <v>0</v>
      </c>
      <c r="E240" s="137">
        <v>2013808</v>
      </c>
      <c r="F240" s="119" t="s">
        <v>481</v>
      </c>
      <c r="G240" s="136">
        <v>0</v>
      </c>
      <c r="H240" s="136">
        <v>0</v>
      </c>
    </row>
    <row r="241" spans="1:8" ht="21.75" customHeight="1">
      <c r="A241" s="135">
        <v>103071405</v>
      </c>
      <c r="B241" s="119" t="s">
        <v>1353</v>
      </c>
      <c r="C241" s="136">
        <v>0</v>
      </c>
      <c r="D241" s="136">
        <v>0</v>
      </c>
      <c r="E241" s="137">
        <v>2013809</v>
      </c>
      <c r="F241" s="119" t="s">
        <v>1372</v>
      </c>
      <c r="G241" s="136">
        <v>109</v>
      </c>
      <c r="H241" s="136">
        <v>0</v>
      </c>
    </row>
    <row r="242" spans="1:8" ht="21.75" customHeight="1">
      <c r="A242" s="135">
        <v>1030715</v>
      </c>
      <c r="B242" s="119" t="s">
        <v>681</v>
      </c>
      <c r="C242" s="136">
        <v>0</v>
      </c>
      <c r="D242" s="136">
        <v>0</v>
      </c>
      <c r="E242" s="137">
        <v>2013810</v>
      </c>
      <c r="F242" s="119" t="s">
        <v>593</v>
      </c>
      <c r="G242" s="136">
        <v>0</v>
      </c>
      <c r="H242" s="136">
        <v>0</v>
      </c>
    </row>
    <row r="243" spans="1:8" ht="21.75" customHeight="1">
      <c r="A243" s="135">
        <v>1030716</v>
      </c>
      <c r="B243" s="119" t="s">
        <v>683</v>
      </c>
      <c r="C243" s="136">
        <v>0</v>
      </c>
      <c r="D243" s="136">
        <v>0</v>
      </c>
      <c r="E243" s="137">
        <v>2013811</v>
      </c>
      <c r="F243" s="119" t="s">
        <v>1373</v>
      </c>
      <c r="G243" s="136">
        <v>0</v>
      </c>
      <c r="H243" s="136">
        <v>0</v>
      </c>
    </row>
    <row r="244" spans="1:8" ht="21.75" customHeight="1">
      <c r="A244" s="135">
        <v>1030717</v>
      </c>
      <c r="B244" s="119" t="s">
        <v>684</v>
      </c>
      <c r="C244" s="136">
        <v>0</v>
      </c>
      <c r="D244" s="136">
        <v>0</v>
      </c>
      <c r="E244" s="137">
        <v>2013812</v>
      </c>
      <c r="F244" s="119" t="s">
        <v>1044</v>
      </c>
      <c r="G244" s="136">
        <v>5</v>
      </c>
      <c r="H244" s="136">
        <v>2</v>
      </c>
    </row>
    <row r="245" spans="1:8" ht="21.75" customHeight="1">
      <c r="A245" s="135" t="s">
        <v>686</v>
      </c>
      <c r="B245" s="119" t="s">
        <v>687</v>
      </c>
      <c r="C245" s="136">
        <v>0</v>
      </c>
      <c r="D245" s="136">
        <v>0</v>
      </c>
      <c r="E245" s="137">
        <v>2013813</v>
      </c>
      <c r="F245" s="119" t="s">
        <v>1046</v>
      </c>
      <c r="G245" s="136">
        <v>3</v>
      </c>
      <c r="H245" s="136">
        <v>0</v>
      </c>
    </row>
    <row r="246" spans="1:8" ht="21.75" customHeight="1">
      <c r="A246" s="135" t="s">
        <v>688</v>
      </c>
      <c r="B246" s="119" t="s">
        <v>548</v>
      </c>
      <c r="C246" s="136">
        <f>SUM(C247:C248)</f>
        <v>1258</v>
      </c>
      <c r="D246" s="136">
        <f>SUM(D247:D248)</f>
        <v>431</v>
      </c>
      <c r="E246" s="137">
        <v>2013814</v>
      </c>
      <c r="F246" s="119" t="s">
        <v>1045</v>
      </c>
      <c r="G246" s="136">
        <v>2</v>
      </c>
      <c r="H246" s="136">
        <v>0</v>
      </c>
    </row>
    <row r="247" spans="1:8" ht="21.75" customHeight="1">
      <c r="A247" s="135" t="s">
        <v>690</v>
      </c>
      <c r="B247" s="119" t="s">
        <v>691</v>
      </c>
      <c r="C247" s="136">
        <v>0</v>
      </c>
      <c r="D247" s="136">
        <v>0</v>
      </c>
      <c r="E247" s="137">
        <v>2013850</v>
      </c>
      <c r="F247" s="119" t="s">
        <v>401</v>
      </c>
      <c r="G247" s="136">
        <v>0</v>
      </c>
      <c r="H247" s="136">
        <v>0</v>
      </c>
    </row>
    <row r="248" spans="1:8" ht="21.75" customHeight="1">
      <c r="A248" s="135" t="s">
        <v>693</v>
      </c>
      <c r="B248" s="119" t="s">
        <v>694</v>
      </c>
      <c r="C248" s="136">
        <v>1258</v>
      </c>
      <c r="D248" s="136">
        <v>431</v>
      </c>
      <c r="E248" s="137">
        <v>2013899</v>
      </c>
      <c r="F248" s="119" t="s">
        <v>1374</v>
      </c>
      <c r="G248" s="136">
        <v>722</v>
      </c>
      <c r="H248" s="136">
        <v>0</v>
      </c>
    </row>
    <row r="249" spans="1:8" ht="21.75" customHeight="1">
      <c r="A249" s="135" t="s">
        <v>695</v>
      </c>
      <c r="B249" s="119" t="s">
        <v>557</v>
      </c>
      <c r="C249" s="136">
        <v>0</v>
      </c>
      <c r="D249" s="136">
        <v>0</v>
      </c>
      <c r="E249" s="137">
        <v>20199</v>
      </c>
      <c r="F249" s="116" t="s">
        <v>1375</v>
      </c>
      <c r="G249" s="136">
        <f>SUM(G250:G251)</f>
        <v>30183</v>
      </c>
      <c r="H249" s="136">
        <f>SUM(H250:H251)</f>
        <v>5989</v>
      </c>
    </row>
    <row r="250" spans="1:8" ht="21.75" customHeight="1">
      <c r="A250" s="135">
        <v>1030799</v>
      </c>
      <c r="B250" s="119" t="s">
        <v>685</v>
      </c>
      <c r="C250" s="136">
        <v>1617</v>
      </c>
      <c r="D250" s="136">
        <v>0</v>
      </c>
      <c r="E250" s="137">
        <v>2019901</v>
      </c>
      <c r="F250" s="119" t="s">
        <v>702</v>
      </c>
      <c r="G250" s="136">
        <v>0</v>
      </c>
      <c r="H250" s="136">
        <v>0</v>
      </c>
    </row>
    <row r="251" spans="1:8" ht="21.75" customHeight="1">
      <c r="A251" s="135">
        <v>10308</v>
      </c>
      <c r="B251" s="116" t="s">
        <v>696</v>
      </c>
      <c r="C251" s="136">
        <f>SUM(C252:C253)</f>
        <v>6586</v>
      </c>
      <c r="D251" s="136">
        <f>SUM(D252:D253)</f>
        <v>0</v>
      </c>
      <c r="E251" s="137">
        <v>2019999</v>
      </c>
      <c r="F251" s="119" t="s">
        <v>1376</v>
      </c>
      <c r="G251" s="136">
        <v>30183</v>
      </c>
      <c r="H251" s="136">
        <v>5989</v>
      </c>
    </row>
    <row r="252" spans="1:8" ht="21.75" customHeight="1">
      <c r="A252" s="135">
        <v>1030801</v>
      </c>
      <c r="B252" s="119" t="s">
        <v>697</v>
      </c>
      <c r="C252" s="136">
        <v>6388</v>
      </c>
      <c r="D252" s="136">
        <v>0</v>
      </c>
      <c r="E252" s="137">
        <v>202</v>
      </c>
      <c r="F252" s="116" t="s">
        <v>705</v>
      </c>
      <c r="G252" s="136">
        <f>G253+G260+G263+G266+G272+G276+G278+G283+G289</f>
        <v>0</v>
      </c>
      <c r="H252" s="136">
        <f>H253+H260+H263+H266+H272+H276+H278+H283+H289</f>
        <v>0</v>
      </c>
    </row>
    <row r="253" spans="1:8" ht="21.75" customHeight="1">
      <c r="A253" s="135">
        <v>1030802</v>
      </c>
      <c r="B253" s="119" t="s">
        <v>698</v>
      </c>
      <c r="C253" s="136">
        <v>198</v>
      </c>
      <c r="D253" s="136">
        <v>0</v>
      </c>
      <c r="E253" s="137">
        <v>20201</v>
      </c>
      <c r="F253" s="116" t="s">
        <v>707</v>
      </c>
      <c r="G253" s="136">
        <f>SUM(G254:G259)</f>
        <v>0</v>
      </c>
      <c r="H253" s="136">
        <f>SUM(H254:H259)</f>
        <v>0</v>
      </c>
    </row>
    <row r="254" spans="1:8" ht="21.75" customHeight="1">
      <c r="A254" s="135">
        <v>10309</v>
      </c>
      <c r="B254" s="116" t="s">
        <v>700</v>
      </c>
      <c r="C254" s="136">
        <f>SUM(C255:C259)</f>
        <v>1157</v>
      </c>
      <c r="D254" s="136">
        <f>SUM(D255:D259)</f>
        <v>1000</v>
      </c>
      <c r="E254" s="137">
        <v>2020101</v>
      </c>
      <c r="F254" s="119" t="s">
        <v>383</v>
      </c>
      <c r="G254" s="136">
        <v>0</v>
      </c>
      <c r="H254" s="136">
        <v>0</v>
      </c>
    </row>
    <row r="255" spans="1:8" ht="21.75" customHeight="1">
      <c r="A255" s="135">
        <v>1030901</v>
      </c>
      <c r="B255" s="119" t="s">
        <v>701</v>
      </c>
      <c r="C255" s="136">
        <v>1000</v>
      </c>
      <c r="D255" s="136">
        <v>1000</v>
      </c>
      <c r="E255" s="137">
        <v>2020102</v>
      </c>
      <c r="F255" s="119" t="s">
        <v>385</v>
      </c>
      <c r="G255" s="136">
        <v>0</v>
      </c>
      <c r="H255" s="136">
        <v>0</v>
      </c>
    </row>
    <row r="256" spans="1:8" ht="21.75" customHeight="1">
      <c r="A256" s="135">
        <v>1030902</v>
      </c>
      <c r="B256" s="119" t="s">
        <v>703</v>
      </c>
      <c r="C256" s="136">
        <v>0</v>
      </c>
      <c r="D256" s="136">
        <v>0</v>
      </c>
      <c r="E256" s="137">
        <v>2020103</v>
      </c>
      <c r="F256" s="119" t="s">
        <v>387</v>
      </c>
      <c r="G256" s="136">
        <v>0</v>
      </c>
      <c r="H256" s="136">
        <v>0</v>
      </c>
    </row>
    <row r="257" spans="1:8" ht="21.75" customHeight="1">
      <c r="A257" s="135">
        <v>1030903</v>
      </c>
      <c r="B257" s="119" t="s">
        <v>704</v>
      </c>
      <c r="C257" s="136">
        <v>157</v>
      </c>
      <c r="D257" s="136">
        <v>0</v>
      </c>
      <c r="E257" s="137">
        <v>2020104</v>
      </c>
      <c r="F257" s="119" t="s">
        <v>656</v>
      </c>
      <c r="G257" s="136">
        <v>0</v>
      </c>
      <c r="H257" s="136">
        <v>0</v>
      </c>
    </row>
    <row r="258" spans="1:8" ht="21.75" customHeight="1">
      <c r="A258" s="135">
        <v>1030904</v>
      </c>
      <c r="B258" s="119" t="s">
        <v>706</v>
      </c>
      <c r="C258" s="136">
        <v>0</v>
      </c>
      <c r="D258" s="136">
        <v>0</v>
      </c>
      <c r="E258" s="137">
        <v>2020150</v>
      </c>
      <c r="F258" s="119" t="s">
        <v>401</v>
      </c>
      <c r="G258" s="136">
        <v>0</v>
      </c>
      <c r="H258" s="136">
        <v>0</v>
      </c>
    </row>
    <row r="259" spans="1:8" ht="21.75" customHeight="1">
      <c r="A259" s="135">
        <v>1030999</v>
      </c>
      <c r="B259" s="119" t="s">
        <v>708</v>
      </c>
      <c r="C259" s="136">
        <v>0</v>
      </c>
      <c r="D259" s="136">
        <v>0</v>
      </c>
      <c r="E259" s="137">
        <v>2020199</v>
      </c>
      <c r="F259" s="119" t="s">
        <v>714</v>
      </c>
      <c r="G259" s="136">
        <v>0</v>
      </c>
      <c r="H259" s="136">
        <v>0</v>
      </c>
    </row>
    <row r="260" spans="1:8" ht="21.75" customHeight="1">
      <c r="A260" s="135">
        <v>10399</v>
      </c>
      <c r="B260" s="116" t="s">
        <v>709</v>
      </c>
      <c r="C260" s="136">
        <f>SUM(C261:C267)</f>
        <v>26408</v>
      </c>
      <c r="D260" s="136">
        <f>SUM(D261:D267)</f>
        <v>19383</v>
      </c>
      <c r="E260" s="137">
        <v>20202</v>
      </c>
      <c r="F260" s="116" t="s">
        <v>716</v>
      </c>
      <c r="G260" s="136">
        <f>SUM(G261:G262)</f>
        <v>0</v>
      </c>
      <c r="H260" s="136">
        <f>SUM(H261:H262)</f>
        <v>0</v>
      </c>
    </row>
    <row r="261" spans="1:8" ht="21.75" customHeight="1">
      <c r="A261" s="135">
        <v>1039904</v>
      </c>
      <c r="B261" s="119" t="s">
        <v>710</v>
      </c>
      <c r="C261" s="136">
        <v>0</v>
      </c>
      <c r="D261" s="136">
        <v>0</v>
      </c>
      <c r="E261" s="137">
        <v>2020201</v>
      </c>
      <c r="F261" s="119" t="s">
        <v>718</v>
      </c>
      <c r="G261" s="136">
        <v>0</v>
      </c>
      <c r="H261" s="136">
        <v>0</v>
      </c>
    </row>
    <row r="262" spans="1:8" ht="21.75" customHeight="1">
      <c r="A262" s="135">
        <v>1039907</v>
      </c>
      <c r="B262" s="119" t="s">
        <v>711</v>
      </c>
      <c r="C262" s="136">
        <v>0</v>
      </c>
      <c r="D262" s="136">
        <v>0</v>
      </c>
      <c r="E262" s="137">
        <v>2020202</v>
      </c>
      <c r="F262" s="119" t="s">
        <v>719</v>
      </c>
      <c r="G262" s="136">
        <v>0</v>
      </c>
      <c r="H262" s="136">
        <v>0</v>
      </c>
    </row>
    <row r="263" spans="1:8" ht="21.75" customHeight="1">
      <c r="A263" s="135">
        <v>1039908</v>
      </c>
      <c r="B263" s="119" t="s">
        <v>712</v>
      </c>
      <c r="C263" s="136">
        <v>0</v>
      </c>
      <c r="D263" s="136">
        <v>0</v>
      </c>
      <c r="E263" s="137">
        <v>20203</v>
      </c>
      <c r="F263" s="116" t="s">
        <v>720</v>
      </c>
      <c r="G263" s="136">
        <f>SUM(G264:G265)</f>
        <v>0</v>
      </c>
      <c r="H263" s="136">
        <f>SUM(H264:H265)</f>
        <v>0</v>
      </c>
    </row>
    <row r="264" spans="1:8" ht="21.75" customHeight="1">
      <c r="A264" s="135">
        <v>1039912</v>
      </c>
      <c r="B264" s="119" t="s">
        <v>713</v>
      </c>
      <c r="C264" s="136">
        <v>0</v>
      </c>
      <c r="D264" s="136">
        <v>0</v>
      </c>
      <c r="E264" s="137">
        <v>2020304</v>
      </c>
      <c r="F264" s="119" t="s">
        <v>1178</v>
      </c>
      <c r="G264" s="136">
        <v>0</v>
      </c>
      <c r="H264" s="136">
        <v>0</v>
      </c>
    </row>
    <row r="265" spans="1:8" ht="21.75" customHeight="1">
      <c r="A265" s="135">
        <v>1039913</v>
      </c>
      <c r="B265" s="119" t="s">
        <v>715</v>
      </c>
      <c r="C265" s="136">
        <v>0</v>
      </c>
      <c r="D265" s="136">
        <v>0</v>
      </c>
      <c r="E265" s="137">
        <v>2020306</v>
      </c>
      <c r="F265" s="119" t="s">
        <v>1179</v>
      </c>
      <c r="G265" s="136">
        <v>0</v>
      </c>
      <c r="H265" s="136">
        <v>0</v>
      </c>
    </row>
    <row r="266" spans="1:8" ht="21.75" customHeight="1">
      <c r="A266" s="135">
        <v>1039914</v>
      </c>
      <c r="B266" s="119" t="s">
        <v>1177</v>
      </c>
      <c r="C266" s="136">
        <v>0</v>
      </c>
      <c r="D266" s="136">
        <v>0</v>
      </c>
      <c r="E266" s="137">
        <v>20204</v>
      </c>
      <c r="F266" s="116" t="s">
        <v>721</v>
      </c>
      <c r="G266" s="136">
        <f>SUM(G267:G271)</f>
        <v>0</v>
      </c>
      <c r="H266" s="136">
        <f>SUM(H267:H271)</f>
        <v>0</v>
      </c>
    </row>
    <row r="267" spans="1:8" ht="21.75" customHeight="1">
      <c r="A267" s="135">
        <v>1039999</v>
      </c>
      <c r="B267" s="119" t="s">
        <v>717</v>
      </c>
      <c r="C267" s="136">
        <v>26408</v>
      </c>
      <c r="D267" s="136">
        <v>19383</v>
      </c>
      <c r="E267" s="137">
        <v>2020401</v>
      </c>
      <c r="F267" s="119" t="s">
        <v>722</v>
      </c>
      <c r="G267" s="136">
        <v>0</v>
      </c>
      <c r="H267" s="136">
        <v>0</v>
      </c>
    </row>
    <row r="268" spans="1:8" ht="21.75" customHeight="1">
      <c r="A268" s="142"/>
      <c r="B268" s="143"/>
      <c r="C268" s="144"/>
      <c r="D268" s="144"/>
      <c r="E268" s="137">
        <v>2020402</v>
      </c>
      <c r="F268" s="119" t="s">
        <v>723</v>
      </c>
      <c r="G268" s="136">
        <v>0</v>
      </c>
      <c r="H268" s="136">
        <v>0</v>
      </c>
    </row>
    <row r="269" spans="1:8" ht="21.75" customHeight="1">
      <c r="A269" s="142"/>
      <c r="B269" s="145"/>
      <c r="C269" s="144"/>
      <c r="D269" s="144"/>
      <c r="E269" s="137">
        <v>2020403</v>
      </c>
      <c r="F269" s="119" t="s">
        <v>724</v>
      </c>
      <c r="G269" s="136">
        <v>0</v>
      </c>
      <c r="H269" s="136">
        <v>0</v>
      </c>
    </row>
    <row r="270" spans="1:8" ht="21.75" customHeight="1">
      <c r="A270" s="142"/>
      <c r="B270" s="143"/>
      <c r="C270" s="144"/>
      <c r="D270" s="144"/>
      <c r="E270" s="137">
        <v>2020404</v>
      </c>
      <c r="F270" s="119" t="s">
        <v>725</v>
      </c>
      <c r="G270" s="136">
        <v>0</v>
      </c>
      <c r="H270" s="136">
        <v>0</v>
      </c>
    </row>
    <row r="271" spans="1:8" ht="21.75" customHeight="1">
      <c r="A271" s="142"/>
      <c r="B271" s="143"/>
      <c r="C271" s="144"/>
      <c r="D271" s="144"/>
      <c r="E271" s="137">
        <v>2020499</v>
      </c>
      <c r="F271" s="119" t="s">
        <v>726</v>
      </c>
      <c r="G271" s="136">
        <v>0</v>
      </c>
      <c r="H271" s="136">
        <v>0</v>
      </c>
    </row>
    <row r="272" spans="1:8" ht="21.75" customHeight="1">
      <c r="A272" s="142"/>
      <c r="B272" s="143"/>
      <c r="C272" s="144"/>
      <c r="D272" s="144"/>
      <c r="E272" s="137">
        <v>20205</v>
      </c>
      <c r="F272" s="116" t="s">
        <v>727</v>
      </c>
      <c r="G272" s="136">
        <f>SUM(G273:G275)</f>
        <v>0</v>
      </c>
      <c r="H272" s="136">
        <f>SUM(H273:H275)</f>
        <v>0</v>
      </c>
    </row>
    <row r="273" spans="1:8" ht="21.75" customHeight="1">
      <c r="A273" s="142"/>
      <c r="B273" s="143"/>
      <c r="C273" s="144"/>
      <c r="D273" s="144"/>
      <c r="E273" s="137">
        <v>2020503</v>
      </c>
      <c r="F273" s="119" t="s">
        <v>728</v>
      </c>
      <c r="G273" s="136">
        <v>0</v>
      </c>
      <c r="H273" s="136">
        <v>0</v>
      </c>
    </row>
    <row r="274" spans="1:8" ht="21.75" customHeight="1">
      <c r="A274" s="142"/>
      <c r="B274" s="143"/>
      <c r="C274" s="144"/>
      <c r="D274" s="144"/>
      <c r="E274" s="137">
        <v>2020504</v>
      </c>
      <c r="F274" s="119" t="s">
        <v>729</v>
      </c>
      <c r="G274" s="136">
        <v>0</v>
      </c>
      <c r="H274" s="136">
        <v>0</v>
      </c>
    </row>
    <row r="275" spans="1:8" ht="21.75" customHeight="1">
      <c r="A275" s="142"/>
      <c r="B275" s="143"/>
      <c r="C275" s="144"/>
      <c r="D275" s="144"/>
      <c r="E275" s="137">
        <v>2020599</v>
      </c>
      <c r="F275" s="119" t="s">
        <v>730</v>
      </c>
      <c r="G275" s="136">
        <v>0</v>
      </c>
      <c r="H275" s="136">
        <v>0</v>
      </c>
    </row>
    <row r="276" spans="1:8" ht="21.75" customHeight="1">
      <c r="A276" s="142"/>
      <c r="B276" s="143"/>
      <c r="C276" s="144"/>
      <c r="D276" s="144"/>
      <c r="E276" s="137">
        <v>20206</v>
      </c>
      <c r="F276" s="116" t="s">
        <v>1377</v>
      </c>
      <c r="G276" s="136">
        <f>G277</f>
        <v>0</v>
      </c>
      <c r="H276" s="136">
        <f>H277</f>
        <v>0</v>
      </c>
    </row>
    <row r="277" spans="1:8" ht="21.75" customHeight="1">
      <c r="A277" s="146"/>
      <c r="B277" s="147"/>
      <c r="C277" s="148"/>
      <c r="D277" s="148"/>
      <c r="E277" s="137">
        <v>2020601</v>
      </c>
      <c r="F277" s="119" t="s">
        <v>1378</v>
      </c>
      <c r="G277" s="136">
        <v>0</v>
      </c>
      <c r="H277" s="136">
        <v>0</v>
      </c>
    </row>
    <row r="278" spans="1:8" ht="21.75" customHeight="1">
      <c r="A278" s="146"/>
      <c r="B278" s="147"/>
      <c r="C278" s="148"/>
      <c r="D278" s="148"/>
      <c r="E278" s="137">
        <v>20207</v>
      </c>
      <c r="F278" s="116" t="s">
        <v>731</v>
      </c>
      <c r="G278" s="136">
        <f>SUM(G279:G282)</f>
        <v>0</v>
      </c>
      <c r="H278" s="136">
        <f>SUM(H279:H282)</f>
        <v>0</v>
      </c>
    </row>
    <row r="279" spans="1:8" ht="21.75" customHeight="1">
      <c r="A279" s="146"/>
      <c r="B279" s="147"/>
      <c r="C279" s="148"/>
      <c r="D279" s="148"/>
      <c r="E279" s="137">
        <v>2020701</v>
      </c>
      <c r="F279" s="119" t="s">
        <v>732</v>
      </c>
      <c r="G279" s="136">
        <v>0</v>
      </c>
      <c r="H279" s="136">
        <v>0</v>
      </c>
    </row>
    <row r="280" spans="1:8" ht="21.75" customHeight="1">
      <c r="A280" s="146"/>
      <c r="B280" s="147"/>
      <c r="C280" s="148"/>
      <c r="D280" s="148"/>
      <c r="E280" s="137">
        <v>2020702</v>
      </c>
      <c r="F280" s="119" t="s">
        <v>733</v>
      </c>
      <c r="G280" s="136">
        <v>0</v>
      </c>
      <c r="H280" s="136">
        <v>0</v>
      </c>
    </row>
    <row r="281" spans="1:8" ht="21.75" customHeight="1">
      <c r="A281" s="146"/>
      <c r="B281" s="147"/>
      <c r="C281" s="148"/>
      <c r="D281" s="148"/>
      <c r="E281" s="137">
        <v>2020703</v>
      </c>
      <c r="F281" s="119" t="s">
        <v>734</v>
      </c>
      <c r="G281" s="136">
        <v>0</v>
      </c>
      <c r="H281" s="136">
        <v>0</v>
      </c>
    </row>
    <row r="282" spans="1:8" ht="21.75" customHeight="1">
      <c r="A282" s="146"/>
      <c r="B282" s="147"/>
      <c r="C282" s="148"/>
      <c r="D282" s="148"/>
      <c r="E282" s="137">
        <v>2020799</v>
      </c>
      <c r="F282" s="119" t="s">
        <v>735</v>
      </c>
      <c r="G282" s="136">
        <v>0</v>
      </c>
      <c r="H282" s="136">
        <v>0</v>
      </c>
    </row>
    <row r="283" spans="1:8" ht="21.75" customHeight="1">
      <c r="A283" s="146"/>
      <c r="B283" s="147"/>
      <c r="C283" s="148"/>
      <c r="D283" s="148"/>
      <c r="E283" s="137">
        <v>20208</v>
      </c>
      <c r="F283" s="116" t="s">
        <v>1379</v>
      </c>
      <c r="G283" s="136">
        <f>SUM(G284:G288)</f>
        <v>0</v>
      </c>
      <c r="H283" s="136">
        <f>SUM(H284:H288)</f>
        <v>0</v>
      </c>
    </row>
    <row r="284" spans="1:8" ht="21.75" customHeight="1">
      <c r="A284" s="146"/>
      <c r="B284" s="147"/>
      <c r="C284" s="148"/>
      <c r="D284" s="148"/>
      <c r="E284" s="137">
        <v>2020801</v>
      </c>
      <c r="F284" s="119" t="s">
        <v>383</v>
      </c>
      <c r="G284" s="136">
        <v>0</v>
      </c>
      <c r="H284" s="136">
        <v>0</v>
      </c>
    </row>
    <row r="285" spans="1:8" ht="21.75" customHeight="1">
      <c r="A285" s="146"/>
      <c r="B285" s="147"/>
      <c r="C285" s="148"/>
      <c r="D285" s="148"/>
      <c r="E285" s="137">
        <v>2020802</v>
      </c>
      <c r="F285" s="119" t="s">
        <v>385</v>
      </c>
      <c r="G285" s="136">
        <v>0</v>
      </c>
      <c r="H285" s="136">
        <v>0</v>
      </c>
    </row>
    <row r="286" spans="1:8" ht="21.75" customHeight="1">
      <c r="A286" s="146"/>
      <c r="B286" s="147"/>
      <c r="C286" s="148"/>
      <c r="D286" s="148"/>
      <c r="E286" s="137">
        <v>2020803</v>
      </c>
      <c r="F286" s="119" t="s">
        <v>387</v>
      </c>
      <c r="G286" s="136">
        <v>0</v>
      </c>
      <c r="H286" s="136">
        <v>0</v>
      </c>
    </row>
    <row r="287" spans="1:8" ht="21.75" customHeight="1">
      <c r="A287" s="146"/>
      <c r="B287" s="147"/>
      <c r="C287" s="148"/>
      <c r="D287" s="148"/>
      <c r="E287" s="137">
        <v>2020850</v>
      </c>
      <c r="F287" s="119" t="s">
        <v>401</v>
      </c>
      <c r="G287" s="136">
        <v>0</v>
      </c>
      <c r="H287" s="136">
        <v>0</v>
      </c>
    </row>
    <row r="288" spans="1:8" ht="21.75" customHeight="1">
      <c r="A288" s="146"/>
      <c r="B288" s="147"/>
      <c r="C288" s="148"/>
      <c r="D288" s="148"/>
      <c r="E288" s="137">
        <v>2020899</v>
      </c>
      <c r="F288" s="119" t="s">
        <v>1380</v>
      </c>
      <c r="G288" s="136">
        <v>0</v>
      </c>
      <c r="H288" s="136">
        <v>0</v>
      </c>
    </row>
    <row r="289" spans="1:8" ht="21.75" customHeight="1">
      <c r="A289" s="146"/>
      <c r="B289" s="147"/>
      <c r="C289" s="148"/>
      <c r="D289" s="148"/>
      <c r="E289" s="137">
        <v>20299</v>
      </c>
      <c r="F289" s="116" t="s">
        <v>1381</v>
      </c>
      <c r="G289" s="136">
        <f>G290</f>
        <v>0</v>
      </c>
      <c r="H289" s="136">
        <f>H290</f>
        <v>0</v>
      </c>
    </row>
    <row r="290" spans="1:8" ht="21.75" customHeight="1">
      <c r="A290" s="146"/>
      <c r="B290" s="147"/>
      <c r="C290" s="148"/>
      <c r="D290" s="148"/>
      <c r="E290" s="137">
        <v>2029901</v>
      </c>
      <c r="F290" s="119" t="s">
        <v>1382</v>
      </c>
      <c r="G290" s="136">
        <v>0</v>
      </c>
      <c r="H290" s="136">
        <v>0</v>
      </c>
    </row>
    <row r="291" spans="1:8" ht="21.75" customHeight="1">
      <c r="A291" s="146"/>
      <c r="B291" s="147"/>
      <c r="C291" s="148"/>
      <c r="D291" s="148"/>
      <c r="E291" s="137">
        <v>203</v>
      </c>
      <c r="F291" s="116" t="s">
        <v>736</v>
      </c>
      <c r="G291" s="136">
        <f>SUM(G292,G294,G296,G298,G308)</f>
        <v>217</v>
      </c>
      <c r="H291" s="136">
        <f>SUM(H292,H294,H296,H298,H308)</f>
        <v>208</v>
      </c>
    </row>
    <row r="292" spans="1:8" ht="21.75" customHeight="1">
      <c r="A292" s="146"/>
      <c r="B292" s="147"/>
      <c r="C292" s="148"/>
      <c r="D292" s="148"/>
      <c r="E292" s="137">
        <v>20301</v>
      </c>
      <c r="F292" s="116" t="s">
        <v>1383</v>
      </c>
      <c r="G292" s="136">
        <f>G293</f>
        <v>0</v>
      </c>
      <c r="H292" s="136">
        <f>H293</f>
        <v>0</v>
      </c>
    </row>
    <row r="293" spans="1:8" ht="21.75" customHeight="1">
      <c r="A293" s="146"/>
      <c r="B293" s="147"/>
      <c r="C293" s="148"/>
      <c r="D293" s="148"/>
      <c r="E293" s="137">
        <v>2030101</v>
      </c>
      <c r="F293" s="119" t="s">
        <v>1384</v>
      </c>
      <c r="G293" s="136">
        <v>0</v>
      </c>
      <c r="H293" s="136">
        <v>0</v>
      </c>
    </row>
    <row r="294" spans="1:8" ht="21.75" customHeight="1">
      <c r="A294" s="146"/>
      <c r="B294" s="147"/>
      <c r="C294" s="148"/>
      <c r="D294" s="148"/>
      <c r="E294" s="137">
        <v>20304</v>
      </c>
      <c r="F294" s="116" t="s">
        <v>1385</v>
      </c>
      <c r="G294" s="136">
        <f>G295</f>
        <v>0</v>
      </c>
      <c r="H294" s="136">
        <f>H295</f>
        <v>0</v>
      </c>
    </row>
    <row r="295" spans="1:8" ht="21.75" customHeight="1">
      <c r="A295" s="146"/>
      <c r="B295" s="147"/>
      <c r="C295" s="148"/>
      <c r="D295" s="148"/>
      <c r="E295" s="137">
        <v>2030401</v>
      </c>
      <c r="F295" s="119" t="s">
        <v>1386</v>
      </c>
      <c r="G295" s="136">
        <v>0</v>
      </c>
      <c r="H295" s="136">
        <v>0</v>
      </c>
    </row>
    <row r="296" spans="1:8" ht="21.75" customHeight="1">
      <c r="A296" s="146"/>
      <c r="B296" s="147"/>
      <c r="C296" s="148"/>
      <c r="D296" s="148"/>
      <c r="E296" s="137">
        <v>20305</v>
      </c>
      <c r="F296" s="116" t="s">
        <v>1387</v>
      </c>
      <c r="G296" s="136">
        <f>G297</f>
        <v>0</v>
      </c>
      <c r="H296" s="136">
        <f>H297</f>
        <v>0</v>
      </c>
    </row>
    <row r="297" spans="1:8" ht="21.75" customHeight="1">
      <c r="A297" s="146"/>
      <c r="B297" s="147"/>
      <c r="C297" s="148"/>
      <c r="D297" s="148"/>
      <c r="E297" s="137">
        <v>2030501</v>
      </c>
      <c r="F297" s="119" t="s">
        <v>1388</v>
      </c>
      <c r="G297" s="136">
        <v>0</v>
      </c>
      <c r="H297" s="136">
        <v>0</v>
      </c>
    </row>
    <row r="298" spans="1:8" ht="21.75" customHeight="1">
      <c r="A298" s="146"/>
      <c r="B298" s="147"/>
      <c r="C298" s="148"/>
      <c r="D298" s="148"/>
      <c r="E298" s="137">
        <v>20306</v>
      </c>
      <c r="F298" s="116" t="s">
        <v>737</v>
      </c>
      <c r="G298" s="136">
        <f>SUM(G299:G307)</f>
        <v>217</v>
      </c>
      <c r="H298" s="136">
        <f>SUM(H299:H307)</f>
        <v>208</v>
      </c>
    </row>
    <row r="299" spans="1:8" ht="21.75" customHeight="1">
      <c r="A299" s="146"/>
      <c r="B299" s="147"/>
      <c r="C299" s="148"/>
      <c r="D299" s="148"/>
      <c r="E299" s="137">
        <v>2030601</v>
      </c>
      <c r="F299" s="119" t="s">
        <v>738</v>
      </c>
      <c r="G299" s="136">
        <v>0</v>
      </c>
      <c r="H299" s="136">
        <v>0</v>
      </c>
    </row>
    <row r="300" spans="1:8" ht="21.75" customHeight="1">
      <c r="A300" s="146"/>
      <c r="B300" s="147"/>
      <c r="C300" s="148"/>
      <c r="D300" s="148"/>
      <c r="E300" s="137">
        <v>2030602</v>
      </c>
      <c r="F300" s="119" t="s">
        <v>739</v>
      </c>
      <c r="G300" s="136">
        <v>0</v>
      </c>
      <c r="H300" s="136">
        <v>0</v>
      </c>
    </row>
    <row r="301" spans="1:8" ht="21.75" customHeight="1">
      <c r="A301" s="146"/>
      <c r="B301" s="147"/>
      <c r="C301" s="148"/>
      <c r="D301" s="148"/>
      <c r="E301" s="137">
        <v>2030603</v>
      </c>
      <c r="F301" s="119" t="s">
        <v>740</v>
      </c>
      <c r="G301" s="136">
        <v>213</v>
      </c>
      <c r="H301" s="136">
        <v>207</v>
      </c>
    </row>
    <row r="302" spans="1:8" ht="21.75" customHeight="1">
      <c r="A302" s="146"/>
      <c r="B302" s="147"/>
      <c r="C302" s="148"/>
      <c r="D302" s="148"/>
      <c r="E302" s="137">
        <v>2030604</v>
      </c>
      <c r="F302" s="119" t="s">
        <v>741</v>
      </c>
      <c r="G302" s="136">
        <v>0</v>
      </c>
      <c r="H302" s="136">
        <v>0</v>
      </c>
    </row>
    <row r="303" spans="1:8" ht="21.75" customHeight="1">
      <c r="A303" s="146"/>
      <c r="B303" s="147"/>
      <c r="C303" s="148"/>
      <c r="D303" s="148"/>
      <c r="E303" s="137">
        <v>2030605</v>
      </c>
      <c r="F303" s="119" t="s">
        <v>742</v>
      </c>
      <c r="G303" s="136">
        <v>0</v>
      </c>
      <c r="H303" s="136">
        <v>0</v>
      </c>
    </row>
    <row r="304" spans="1:8" ht="21.75" customHeight="1">
      <c r="A304" s="146"/>
      <c r="B304" s="147"/>
      <c r="C304" s="148"/>
      <c r="D304" s="148"/>
      <c r="E304" s="137">
        <v>2030606</v>
      </c>
      <c r="F304" s="119" t="s">
        <v>743</v>
      </c>
      <c r="G304" s="136">
        <v>0</v>
      </c>
      <c r="H304" s="136">
        <v>0</v>
      </c>
    </row>
    <row r="305" spans="1:8" ht="21.75" customHeight="1">
      <c r="A305" s="146"/>
      <c r="B305" s="147"/>
      <c r="C305" s="148"/>
      <c r="D305" s="148"/>
      <c r="E305" s="137">
        <v>2030607</v>
      </c>
      <c r="F305" s="119" t="s">
        <v>744</v>
      </c>
      <c r="G305" s="136">
        <v>0</v>
      </c>
      <c r="H305" s="136">
        <v>0</v>
      </c>
    </row>
    <row r="306" spans="1:8" ht="21.75" customHeight="1">
      <c r="A306" s="146"/>
      <c r="B306" s="147"/>
      <c r="C306" s="148"/>
      <c r="D306" s="148"/>
      <c r="E306" s="137">
        <v>2030608</v>
      </c>
      <c r="F306" s="119" t="s">
        <v>1180</v>
      </c>
      <c r="G306" s="136">
        <v>4</v>
      </c>
      <c r="H306" s="136">
        <v>1</v>
      </c>
    </row>
    <row r="307" spans="1:8" ht="21.75" customHeight="1">
      <c r="A307" s="146"/>
      <c r="B307" s="147"/>
      <c r="C307" s="148"/>
      <c r="D307" s="148"/>
      <c r="E307" s="137">
        <v>2030699</v>
      </c>
      <c r="F307" s="119" t="s">
        <v>745</v>
      </c>
      <c r="G307" s="136">
        <v>0</v>
      </c>
      <c r="H307" s="136">
        <v>0</v>
      </c>
    </row>
    <row r="308" spans="1:8" ht="21.75" customHeight="1">
      <c r="A308" s="146"/>
      <c r="B308" s="147"/>
      <c r="C308" s="148"/>
      <c r="D308" s="148"/>
      <c r="E308" s="137">
        <v>20399</v>
      </c>
      <c r="F308" s="116" t="s">
        <v>1389</v>
      </c>
      <c r="G308" s="136">
        <f>G309</f>
        <v>0</v>
      </c>
      <c r="H308" s="136">
        <f>H309</f>
        <v>0</v>
      </c>
    </row>
    <row r="309" spans="1:8" ht="21.75" customHeight="1">
      <c r="A309" s="146"/>
      <c r="B309" s="147"/>
      <c r="C309" s="148"/>
      <c r="D309" s="148"/>
      <c r="E309" s="137">
        <v>2039901</v>
      </c>
      <c r="F309" s="119" t="s">
        <v>1390</v>
      </c>
      <c r="G309" s="136">
        <v>0</v>
      </c>
      <c r="H309" s="136">
        <v>0</v>
      </c>
    </row>
    <row r="310" spans="1:8" ht="21.75" customHeight="1">
      <c r="A310" s="146"/>
      <c r="B310" s="147"/>
      <c r="C310" s="148"/>
      <c r="D310" s="148"/>
      <c r="E310" s="137">
        <v>204</v>
      </c>
      <c r="F310" s="116" t="s">
        <v>746</v>
      </c>
      <c r="G310" s="136">
        <f>G311+G314+G323+G330+G338+G347+G363+G373+G383+G391+G397</f>
        <v>65638</v>
      </c>
      <c r="H310" s="136">
        <f>H311+H314+H323+H330+H338+H347+H363+H373+H383+H391+H397</f>
        <v>24339</v>
      </c>
    </row>
    <row r="311" spans="1:8" ht="21.75" customHeight="1">
      <c r="A311" s="146"/>
      <c r="B311" s="147"/>
      <c r="C311" s="148"/>
      <c r="D311" s="148"/>
      <c r="E311" s="137">
        <v>20401</v>
      </c>
      <c r="F311" s="116" t="s">
        <v>1391</v>
      </c>
      <c r="G311" s="136">
        <f>SUM(G312:G313)</f>
        <v>580</v>
      </c>
      <c r="H311" s="136">
        <f>SUM(H312:H313)</f>
        <v>209</v>
      </c>
    </row>
    <row r="312" spans="1:8" ht="21.75" customHeight="1">
      <c r="A312" s="146"/>
      <c r="B312" s="147"/>
      <c r="C312" s="148"/>
      <c r="D312" s="148"/>
      <c r="E312" s="137">
        <v>2040101</v>
      </c>
      <c r="F312" s="119" t="s">
        <v>1392</v>
      </c>
      <c r="G312" s="136">
        <v>225</v>
      </c>
      <c r="H312" s="136">
        <v>187</v>
      </c>
    </row>
    <row r="313" spans="1:8" ht="21.75" customHeight="1">
      <c r="A313" s="146"/>
      <c r="B313" s="147"/>
      <c r="C313" s="148"/>
      <c r="D313" s="148"/>
      <c r="E313" s="137">
        <v>2040199</v>
      </c>
      <c r="F313" s="119" t="s">
        <v>1393</v>
      </c>
      <c r="G313" s="136">
        <v>355</v>
      </c>
      <c r="H313" s="136">
        <v>22</v>
      </c>
    </row>
    <row r="314" spans="1:8" ht="21.75" customHeight="1">
      <c r="A314" s="146"/>
      <c r="B314" s="147"/>
      <c r="C314" s="148"/>
      <c r="D314" s="148"/>
      <c r="E314" s="137">
        <v>20402</v>
      </c>
      <c r="F314" s="116" t="s">
        <v>747</v>
      </c>
      <c r="G314" s="136">
        <f>SUM(G315:G322)</f>
        <v>54224</v>
      </c>
      <c r="H314" s="136">
        <f>SUM(H315:H322)</f>
        <v>20461</v>
      </c>
    </row>
    <row r="315" spans="1:8" ht="21.75" customHeight="1">
      <c r="A315" s="146"/>
      <c r="B315" s="147"/>
      <c r="C315" s="148"/>
      <c r="D315" s="148"/>
      <c r="E315" s="137">
        <v>2040201</v>
      </c>
      <c r="F315" s="119" t="s">
        <v>383</v>
      </c>
      <c r="G315" s="136">
        <v>39408</v>
      </c>
      <c r="H315" s="136">
        <v>17642</v>
      </c>
    </row>
    <row r="316" spans="1:8" ht="21.75" customHeight="1">
      <c r="A316" s="146"/>
      <c r="B316" s="147"/>
      <c r="C316" s="148"/>
      <c r="D316" s="148"/>
      <c r="E316" s="137">
        <v>2040202</v>
      </c>
      <c r="F316" s="119" t="s">
        <v>385</v>
      </c>
      <c r="G316" s="136">
        <v>0</v>
      </c>
      <c r="H316" s="136">
        <v>0</v>
      </c>
    </row>
    <row r="317" spans="1:8" ht="21.75" customHeight="1">
      <c r="A317" s="146"/>
      <c r="B317" s="147"/>
      <c r="C317" s="148"/>
      <c r="D317" s="148"/>
      <c r="E317" s="137">
        <v>2040203</v>
      </c>
      <c r="F317" s="119" t="s">
        <v>387</v>
      </c>
      <c r="G317" s="136">
        <v>0</v>
      </c>
      <c r="H317" s="136">
        <v>0</v>
      </c>
    </row>
    <row r="318" spans="1:8" ht="21.75" customHeight="1">
      <c r="A318" s="146"/>
      <c r="B318" s="147"/>
      <c r="C318" s="148"/>
      <c r="D318" s="148"/>
      <c r="E318" s="137">
        <v>2040219</v>
      </c>
      <c r="F318" s="119" t="s">
        <v>481</v>
      </c>
      <c r="G318" s="136">
        <v>0</v>
      </c>
      <c r="H318" s="136">
        <v>0</v>
      </c>
    </row>
    <row r="319" spans="1:8" ht="21.75" customHeight="1">
      <c r="A319" s="146"/>
      <c r="B319" s="147"/>
      <c r="C319" s="148"/>
      <c r="D319" s="148"/>
      <c r="E319" s="137">
        <v>2040220</v>
      </c>
      <c r="F319" s="119" t="s">
        <v>1394</v>
      </c>
      <c r="G319" s="136">
        <v>609</v>
      </c>
      <c r="H319" s="136">
        <v>367</v>
      </c>
    </row>
    <row r="320" spans="1:8" ht="21.75" customHeight="1">
      <c r="A320" s="146"/>
      <c r="B320" s="147"/>
      <c r="C320" s="148"/>
      <c r="D320" s="148"/>
      <c r="E320" s="137">
        <v>2040221</v>
      </c>
      <c r="F320" s="119" t="s">
        <v>1395</v>
      </c>
      <c r="G320" s="136">
        <v>6016</v>
      </c>
      <c r="H320" s="136">
        <v>0</v>
      </c>
    </row>
    <row r="321" spans="1:8" ht="21.75" customHeight="1">
      <c r="A321" s="146"/>
      <c r="B321" s="147"/>
      <c r="C321" s="148"/>
      <c r="D321" s="148"/>
      <c r="E321" s="137">
        <v>2040250</v>
      </c>
      <c r="F321" s="119" t="s">
        <v>401</v>
      </c>
      <c r="G321" s="136">
        <v>0</v>
      </c>
      <c r="H321" s="136">
        <v>0</v>
      </c>
    </row>
    <row r="322" spans="1:8" ht="21.75" customHeight="1">
      <c r="A322" s="146"/>
      <c r="B322" s="149"/>
      <c r="C322" s="148"/>
      <c r="D322" s="148"/>
      <c r="E322" s="137">
        <v>2040299</v>
      </c>
      <c r="F322" s="119" t="s">
        <v>748</v>
      </c>
      <c r="G322" s="136">
        <v>8191</v>
      </c>
      <c r="H322" s="136">
        <v>2452</v>
      </c>
    </row>
    <row r="323" spans="1:8" ht="21.75" customHeight="1">
      <c r="A323" s="146"/>
      <c r="B323" s="147"/>
      <c r="C323" s="148"/>
      <c r="D323" s="148"/>
      <c r="E323" s="137">
        <v>20403</v>
      </c>
      <c r="F323" s="116" t="s">
        <v>749</v>
      </c>
      <c r="G323" s="136">
        <f>SUM(G324:G329)</f>
        <v>9</v>
      </c>
      <c r="H323" s="136">
        <f>SUM(H324:H329)</f>
        <v>9</v>
      </c>
    </row>
    <row r="324" spans="1:8" ht="21.75" customHeight="1">
      <c r="A324" s="146"/>
      <c r="B324" s="147"/>
      <c r="C324" s="148"/>
      <c r="D324" s="148"/>
      <c r="E324" s="137">
        <v>2040301</v>
      </c>
      <c r="F324" s="119" t="s">
        <v>383</v>
      </c>
      <c r="G324" s="136">
        <v>2</v>
      </c>
      <c r="H324" s="136">
        <v>2</v>
      </c>
    </row>
    <row r="325" spans="1:8" ht="21.75" customHeight="1">
      <c r="A325" s="146"/>
      <c r="B325" s="147"/>
      <c r="C325" s="148"/>
      <c r="D325" s="148"/>
      <c r="E325" s="137">
        <v>2040302</v>
      </c>
      <c r="F325" s="119" t="s">
        <v>385</v>
      </c>
      <c r="G325" s="136">
        <v>0</v>
      </c>
      <c r="H325" s="136">
        <v>0</v>
      </c>
    </row>
    <row r="326" spans="1:8" ht="21.75" customHeight="1">
      <c r="A326" s="146"/>
      <c r="B326" s="147"/>
      <c r="C326" s="148"/>
      <c r="D326" s="148"/>
      <c r="E326" s="137">
        <v>2040303</v>
      </c>
      <c r="F326" s="119" t="s">
        <v>387</v>
      </c>
      <c r="G326" s="136">
        <v>0</v>
      </c>
      <c r="H326" s="136">
        <v>0</v>
      </c>
    </row>
    <row r="327" spans="1:8" ht="21.75" customHeight="1">
      <c r="A327" s="146"/>
      <c r="B327" s="147"/>
      <c r="C327" s="148"/>
      <c r="D327" s="148"/>
      <c r="E327" s="137">
        <v>2040304</v>
      </c>
      <c r="F327" s="119" t="s">
        <v>750</v>
      </c>
      <c r="G327" s="136">
        <v>0</v>
      </c>
      <c r="H327" s="136">
        <v>0</v>
      </c>
    </row>
    <row r="328" spans="1:8" ht="21.75" customHeight="1">
      <c r="A328" s="146"/>
      <c r="B328" s="147"/>
      <c r="C328" s="148"/>
      <c r="D328" s="148"/>
      <c r="E328" s="137">
        <v>2040350</v>
      </c>
      <c r="F328" s="119" t="s">
        <v>401</v>
      </c>
      <c r="G328" s="136">
        <v>0</v>
      </c>
      <c r="H328" s="136">
        <v>0</v>
      </c>
    </row>
    <row r="329" spans="1:8" ht="21.75" customHeight="1">
      <c r="A329" s="146"/>
      <c r="B329" s="147"/>
      <c r="C329" s="148"/>
      <c r="D329" s="148"/>
      <c r="E329" s="137">
        <v>2040399</v>
      </c>
      <c r="F329" s="119" t="s">
        <v>751</v>
      </c>
      <c r="G329" s="136">
        <v>7</v>
      </c>
      <c r="H329" s="136">
        <v>7</v>
      </c>
    </row>
    <row r="330" spans="1:8" ht="21.75" customHeight="1">
      <c r="A330" s="146"/>
      <c r="B330" s="147"/>
      <c r="C330" s="148"/>
      <c r="D330" s="148"/>
      <c r="E330" s="137">
        <v>20404</v>
      </c>
      <c r="F330" s="116" t="s">
        <v>752</v>
      </c>
      <c r="G330" s="136">
        <f>SUM(G331:G337)</f>
        <v>939</v>
      </c>
      <c r="H330" s="136">
        <f>SUM(H331:H337)</f>
        <v>185</v>
      </c>
    </row>
    <row r="331" spans="1:8" ht="21.75" customHeight="1">
      <c r="A331" s="146"/>
      <c r="B331" s="147"/>
      <c r="C331" s="148"/>
      <c r="D331" s="148"/>
      <c r="E331" s="137">
        <v>2040401</v>
      </c>
      <c r="F331" s="119" t="s">
        <v>383</v>
      </c>
      <c r="G331" s="136">
        <v>930</v>
      </c>
      <c r="H331" s="136">
        <v>185</v>
      </c>
    </row>
    <row r="332" spans="1:8" ht="21.75" customHeight="1">
      <c r="A332" s="146"/>
      <c r="B332" s="147"/>
      <c r="C332" s="148"/>
      <c r="D332" s="148"/>
      <c r="E332" s="137">
        <v>2040402</v>
      </c>
      <c r="F332" s="119" t="s">
        <v>385</v>
      </c>
      <c r="G332" s="136">
        <v>0</v>
      </c>
      <c r="H332" s="136">
        <v>0</v>
      </c>
    </row>
    <row r="333" spans="1:8" ht="21.75" customHeight="1">
      <c r="A333" s="146"/>
      <c r="B333" s="147"/>
      <c r="C333" s="148"/>
      <c r="D333" s="148"/>
      <c r="E333" s="137">
        <v>2040403</v>
      </c>
      <c r="F333" s="119" t="s">
        <v>387</v>
      </c>
      <c r="G333" s="136">
        <v>0</v>
      </c>
      <c r="H333" s="136">
        <v>0</v>
      </c>
    </row>
    <row r="334" spans="1:8" ht="21.75" customHeight="1">
      <c r="A334" s="146"/>
      <c r="B334" s="147"/>
      <c r="C334" s="148"/>
      <c r="D334" s="148"/>
      <c r="E334" s="137">
        <v>2040409</v>
      </c>
      <c r="F334" s="119" t="s">
        <v>753</v>
      </c>
      <c r="G334" s="136">
        <v>0</v>
      </c>
      <c r="H334" s="136">
        <v>0</v>
      </c>
    </row>
    <row r="335" spans="1:8" ht="21.75" customHeight="1">
      <c r="A335" s="146"/>
      <c r="B335" s="147"/>
      <c r="C335" s="148"/>
      <c r="D335" s="148"/>
      <c r="E335" s="137">
        <v>2040410</v>
      </c>
      <c r="F335" s="119" t="s">
        <v>1396</v>
      </c>
      <c r="G335" s="136">
        <v>0</v>
      </c>
      <c r="H335" s="136">
        <v>0</v>
      </c>
    </row>
    <row r="336" spans="1:8" ht="21.75" customHeight="1">
      <c r="A336" s="146"/>
      <c r="B336" s="147"/>
      <c r="C336" s="148"/>
      <c r="D336" s="148"/>
      <c r="E336" s="137">
        <v>2040450</v>
      </c>
      <c r="F336" s="119" t="s">
        <v>401</v>
      </c>
      <c r="G336" s="136">
        <v>0</v>
      </c>
      <c r="H336" s="136">
        <v>0</v>
      </c>
    </row>
    <row r="337" spans="1:8" ht="21.75" customHeight="1">
      <c r="A337" s="146"/>
      <c r="B337" s="147"/>
      <c r="C337" s="148"/>
      <c r="D337" s="148"/>
      <c r="E337" s="137">
        <v>2040499</v>
      </c>
      <c r="F337" s="119" t="s">
        <v>754</v>
      </c>
      <c r="G337" s="136">
        <v>9</v>
      </c>
      <c r="H337" s="136">
        <v>0</v>
      </c>
    </row>
    <row r="338" spans="1:8" ht="21.75" customHeight="1">
      <c r="A338" s="146"/>
      <c r="B338" s="147"/>
      <c r="C338" s="148"/>
      <c r="D338" s="148"/>
      <c r="E338" s="137">
        <v>20405</v>
      </c>
      <c r="F338" s="116" t="s">
        <v>755</v>
      </c>
      <c r="G338" s="136">
        <f>SUM(G339:G346)</f>
        <v>1734</v>
      </c>
      <c r="H338" s="136">
        <f>SUM(H339:H346)</f>
        <v>266</v>
      </c>
    </row>
    <row r="339" spans="1:8" ht="21.75" customHeight="1">
      <c r="A339" s="146"/>
      <c r="B339" s="147"/>
      <c r="C339" s="148"/>
      <c r="D339" s="148"/>
      <c r="E339" s="137">
        <v>2040501</v>
      </c>
      <c r="F339" s="119" t="s">
        <v>383</v>
      </c>
      <c r="G339" s="136">
        <v>1731</v>
      </c>
      <c r="H339" s="136">
        <v>266</v>
      </c>
    </row>
    <row r="340" spans="1:8" ht="21.75" customHeight="1">
      <c r="A340" s="146"/>
      <c r="B340" s="147"/>
      <c r="C340" s="148"/>
      <c r="D340" s="148"/>
      <c r="E340" s="137">
        <v>2040502</v>
      </c>
      <c r="F340" s="119" t="s">
        <v>385</v>
      </c>
      <c r="G340" s="136">
        <v>0</v>
      </c>
      <c r="H340" s="136">
        <v>0</v>
      </c>
    </row>
    <row r="341" spans="1:8" ht="21.75" customHeight="1">
      <c r="A341" s="146"/>
      <c r="B341" s="147"/>
      <c r="C341" s="148"/>
      <c r="D341" s="148"/>
      <c r="E341" s="137">
        <v>2040503</v>
      </c>
      <c r="F341" s="119" t="s">
        <v>387</v>
      </c>
      <c r="G341" s="136">
        <v>0</v>
      </c>
      <c r="H341" s="136">
        <v>0</v>
      </c>
    </row>
    <row r="342" spans="1:8" ht="21.75" customHeight="1">
      <c r="A342" s="146"/>
      <c r="B342" s="147"/>
      <c r="C342" s="148"/>
      <c r="D342" s="148"/>
      <c r="E342" s="137">
        <v>2040504</v>
      </c>
      <c r="F342" s="119" t="s">
        <v>756</v>
      </c>
      <c r="G342" s="136">
        <v>0</v>
      </c>
      <c r="H342" s="136">
        <v>0</v>
      </c>
    </row>
    <row r="343" spans="1:8" ht="21.75" customHeight="1">
      <c r="A343" s="146"/>
      <c r="B343" s="147"/>
      <c r="C343" s="148"/>
      <c r="D343" s="148"/>
      <c r="E343" s="137">
        <v>2040505</v>
      </c>
      <c r="F343" s="119" t="s">
        <v>757</v>
      </c>
      <c r="G343" s="136">
        <v>0</v>
      </c>
      <c r="H343" s="136">
        <v>0</v>
      </c>
    </row>
    <row r="344" spans="1:8" ht="21.75" customHeight="1">
      <c r="A344" s="146"/>
      <c r="B344" s="147"/>
      <c r="C344" s="148"/>
      <c r="D344" s="148"/>
      <c r="E344" s="137">
        <v>2040506</v>
      </c>
      <c r="F344" s="119" t="s">
        <v>758</v>
      </c>
      <c r="G344" s="136">
        <v>0</v>
      </c>
      <c r="H344" s="136">
        <v>0</v>
      </c>
    </row>
    <row r="345" spans="1:8" ht="21.75" customHeight="1">
      <c r="A345" s="146"/>
      <c r="B345" s="147"/>
      <c r="C345" s="148"/>
      <c r="D345" s="148"/>
      <c r="E345" s="137">
        <v>2040550</v>
      </c>
      <c r="F345" s="119" t="s">
        <v>401</v>
      </c>
      <c r="G345" s="136">
        <v>0</v>
      </c>
      <c r="H345" s="136">
        <v>0</v>
      </c>
    </row>
    <row r="346" spans="1:8" ht="21.75" customHeight="1">
      <c r="A346" s="146"/>
      <c r="B346" s="147"/>
      <c r="C346" s="148"/>
      <c r="D346" s="148"/>
      <c r="E346" s="137">
        <v>2040599</v>
      </c>
      <c r="F346" s="119" t="s">
        <v>759</v>
      </c>
      <c r="G346" s="136">
        <v>3</v>
      </c>
      <c r="H346" s="136">
        <v>0</v>
      </c>
    </row>
    <row r="347" spans="1:8" ht="21.75" customHeight="1">
      <c r="A347" s="146"/>
      <c r="B347" s="147"/>
      <c r="C347" s="148"/>
      <c r="D347" s="148"/>
      <c r="E347" s="137">
        <v>20406</v>
      </c>
      <c r="F347" s="116" t="s">
        <v>760</v>
      </c>
      <c r="G347" s="136">
        <f>SUM(G348:G362)</f>
        <v>3497</v>
      </c>
      <c r="H347" s="136">
        <f>SUM(H348:H362)</f>
        <v>839</v>
      </c>
    </row>
    <row r="348" spans="1:8" ht="21.75" customHeight="1">
      <c r="A348" s="146"/>
      <c r="B348" s="147"/>
      <c r="C348" s="148"/>
      <c r="D348" s="148"/>
      <c r="E348" s="137">
        <v>2040601</v>
      </c>
      <c r="F348" s="119" t="s">
        <v>383</v>
      </c>
      <c r="G348" s="136">
        <v>2411</v>
      </c>
      <c r="H348" s="136">
        <v>718</v>
      </c>
    </row>
    <row r="349" spans="1:8" ht="21.75" customHeight="1">
      <c r="A349" s="146"/>
      <c r="B349" s="147"/>
      <c r="C349" s="148"/>
      <c r="D349" s="148"/>
      <c r="E349" s="137">
        <v>2040602</v>
      </c>
      <c r="F349" s="119" t="s">
        <v>385</v>
      </c>
      <c r="G349" s="136">
        <v>0</v>
      </c>
      <c r="H349" s="136">
        <v>0</v>
      </c>
    </row>
    <row r="350" spans="1:8" ht="21.75" customHeight="1">
      <c r="A350" s="146"/>
      <c r="B350" s="147"/>
      <c r="C350" s="148"/>
      <c r="D350" s="148"/>
      <c r="E350" s="137">
        <v>2040603</v>
      </c>
      <c r="F350" s="119" t="s">
        <v>387</v>
      </c>
      <c r="G350" s="136">
        <v>0</v>
      </c>
      <c r="H350" s="136">
        <v>0</v>
      </c>
    </row>
    <row r="351" spans="1:8" ht="21.75" customHeight="1">
      <c r="A351" s="146"/>
      <c r="B351" s="147"/>
      <c r="C351" s="148"/>
      <c r="D351" s="148"/>
      <c r="E351" s="137">
        <v>2040604</v>
      </c>
      <c r="F351" s="119" t="s">
        <v>761</v>
      </c>
      <c r="G351" s="136">
        <v>157</v>
      </c>
      <c r="H351" s="136">
        <v>0</v>
      </c>
    </row>
    <row r="352" spans="1:8" ht="21.75" customHeight="1">
      <c r="A352" s="146"/>
      <c r="B352" s="147"/>
      <c r="C352" s="148"/>
      <c r="D352" s="148"/>
      <c r="E352" s="137">
        <v>2040605</v>
      </c>
      <c r="F352" s="119" t="s">
        <v>762</v>
      </c>
      <c r="G352" s="136">
        <v>58</v>
      </c>
      <c r="H352" s="136">
        <v>13</v>
      </c>
    </row>
    <row r="353" spans="1:8" ht="21.75" customHeight="1">
      <c r="A353" s="146"/>
      <c r="B353" s="147"/>
      <c r="C353" s="148"/>
      <c r="D353" s="148"/>
      <c r="E353" s="137">
        <v>2040606</v>
      </c>
      <c r="F353" s="119" t="s">
        <v>763</v>
      </c>
      <c r="G353" s="136">
        <v>7</v>
      </c>
      <c r="H353" s="136">
        <v>0</v>
      </c>
    </row>
    <row r="354" spans="1:8" ht="21.75" customHeight="1">
      <c r="A354" s="146"/>
      <c r="B354" s="147"/>
      <c r="C354" s="148"/>
      <c r="D354" s="148"/>
      <c r="E354" s="137">
        <v>2040607</v>
      </c>
      <c r="F354" s="119" t="s">
        <v>764</v>
      </c>
      <c r="G354" s="136">
        <v>330</v>
      </c>
      <c r="H354" s="136">
        <v>18</v>
      </c>
    </row>
    <row r="355" spans="1:8" ht="21.75" customHeight="1">
      <c r="A355" s="146"/>
      <c r="B355" s="147"/>
      <c r="C355" s="148"/>
      <c r="D355" s="148"/>
      <c r="E355" s="137">
        <v>2040608</v>
      </c>
      <c r="F355" s="119" t="s">
        <v>1397</v>
      </c>
      <c r="G355" s="136">
        <v>0</v>
      </c>
      <c r="H355" s="136">
        <v>0</v>
      </c>
    </row>
    <row r="356" spans="1:8" ht="21.75" customHeight="1">
      <c r="A356" s="146"/>
      <c r="B356" s="147"/>
      <c r="C356" s="148"/>
      <c r="D356" s="148"/>
      <c r="E356" s="137">
        <v>2040609</v>
      </c>
      <c r="F356" s="119" t="s">
        <v>765</v>
      </c>
      <c r="G356" s="136">
        <v>0</v>
      </c>
      <c r="H356" s="136">
        <v>0</v>
      </c>
    </row>
    <row r="357" spans="1:8" ht="21.75" customHeight="1">
      <c r="A357" s="146"/>
      <c r="B357" s="147"/>
      <c r="C357" s="148"/>
      <c r="D357" s="148"/>
      <c r="E357" s="137">
        <v>2040610</v>
      </c>
      <c r="F357" s="119" t="s">
        <v>766</v>
      </c>
      <c r="G357" s="136">
        <v>105</v>
      </c>
      <c r="H357" s="136">
        <v>0</v>
      </c>
    </row>
    <row r="358" spans="1:8" ht="21.75" customHeight="1">
      <c r="A358" s="146"/>
      <c r="B358" s="147"/>
      <c r="C358" s="148"/>
      <c r="D358" s="148"/>
      <c r="E358" s="137">
        <v>2040611</v>
      </c>
      <c r="F358" s="119" t="s">
        <v>767</v>
      </c>
      <c r="G358" s="136">
        <v>0</v>
      </c>
      <c r="H358" s="136">
        <v>0</v>
      </c>
    </row>
    <row r="359" spans="1:8" ht="21.75" customHeight="1">
      <c r="A359" s="146"/>
      <c r="B359" s="147"/>
      <c r="C359" s="148"/>
      <c r="D359" s="148"/>
      <c r="E359" s="137">
        <v>2040612</v>
      </c>
      <c r="F359" s="119" t="s">
        <v>429</v>
      </c>
      <c r="G359" s="136">
        <v>76</v>
      </c>
      <c r="H359" s="136">
        <v>76</v>
      </c>
    </row>
    <row r="360" spans="1:8" ht="21.75" customHeight="1">
      <c r="A360" s="146"/>
      <c r="B360" s="147"/>
      <c r="C360" s="148"/>
      <c r="D360" s="148"/>
      <c r="E360" s="137">
        <v>2040613</v>
      </c>
      <c r="F360" s="119" t="s">
        <v>481</v>
      </c>
      <c r="G360" s="136">
        <v>0</v>
      </c>
      <c r="H360" s="136">
        <v>0</v>
      </c>
    </row>
    <row r="361" spans="1:8" ht="21.75" customHeight="1">
      <c r="A361" s="146"/>
      <c r="B361" s="147"/>
      <c r="C361" s="148"/>
      <c r="D361" s="148"/>
      <c r="E361" s="137">
        <v>2040650</v>
      </c>
      <c r="F361" s="119" t="s">
        <v>401</v>
      </c>
      <c r="G361" s="136">
        <v>0</v>
      </c>
      <c r="H361" s="136">
        <v>0</v>
      </c>
    </row>
    <row r="362" spans="1:8" ht="21.75" customHeight="1">
      <c r="A362" s="146"/>
      <c r="B362" s="147"/>
      <c r="C362" s="148"/>
      <c r="D362" s="148"/>
      <c r="E362" s="137">
        <v>2040699</v>
      </c>
      <c r="F362" s="119" t="s">
        <v>768</v>
      </c>
      <c r="G362" s="136">
        <v>353</v>
      </c>
      <c r="H362" s="136">
        <v>14</v>
      </c>
    </row>
    <row r="363" spans="1:8" ht="21.75" customHeight="1">
      <c r="A363" s="146"/>
      <c r="B363" s="147"/>
      <c r="C363" s="148"/>
      <c r="D363" s="148"/>
      <c r="E363" s="137">
        <v>20407</v>
      </c>
      <c r="F363" s="116" t="s">
        <v>769</v>
      </c>
      <c r="G363" s="136">
        <f>SUM(G364:G372)</f>
        <v>0</v>
      </c>
      <c r="H363" s="136">
        <f>SUM(H364:H372)</f>
        <v>0</v>
      </c>
    </row>
    <row r="364" spans="1:8" ht="21.75" customHeight="1">
      <c r="A364" s="146"/>
      <c r="B364" s="147"/>
      <c r="C364" s="148"/>
      <c r="D364" s="148"/>
      <c r="E364" s="137">
        <v>2040701</v>
      </c>
      <c r="F364" s="119" t="s">
        <v>383</v>
      </c>
      <c r="G364" s="136">
        <v>0</v>
      </c>
      <c r="H364" s="136">
        <v>0</v>
      </c>
    </row>
    <row r="365" spans="1:8" ht="21.75" customHeight="1">
      <c r="A365" s="146"/>
      <c r="B365" s="147"/>
      <c r="C365" s="148"/>
      <c r="D365" s="148"/>
      <c r="E365" s="137">
        <v>2040702</v>
      </c>
      <c r="F365" s="119" t="s">
        <v>385</v>
      </c>
      <c r="G365" s="136">
        <v>0</v>
      </c>
      <c r="H365" s="136">
        <v>0</v>
      </c>
    </row>
    <row r="366" spans="1:8" ht="21.75" customHeight="1">
      <c r="A366" s="146"/>
      <c r="B366" s="147"/>
      <c r="C366" s="148"/>
      <c r="D366" s="148"/>
      <c r="E366" s="137">
        <v>2040703</v>
      </c>
      <c r="F366" s="119" t="s">
        <v>387</v>
      </c>
      <c r="G366" s="136">
        <v>0</v>
      </c>
      <c r="H366" s="136">
        <v>0</v>
      </c>
    </row>
    <row r="367" spans="1:8" ht="21.75" customHeight="1">
      <c r="A367" s="146"/>
      <c r="B367" s="147"/>
      <c r="C367" s="148"/>
      <c r="D367" s="148"/>
      <c r="E367" s="137">
        <v>2040704</v>
      </c>
      <c r="F367" s="119" t="s">
        <v>770</v>
      </c>
      <c r="G367" s="136">
        <v>0</v>
      </c>
      <c r="H367" s="136">
        <v>0</v>
      </c>
    </row>
    <row r="368" spans="1:8" ht="21.75" customHeight="1">
      <c r="A368" s="146"/>
      <c r="B368" s="147"/>
      <c r="C368" s="148"/>
      <c r="D368" s="148"/>
      <c r="E368" s="137">
        <v>2040705</v>
      </c>
      <c r="F368" s="119" t="s">
        <v>771</v>
      </c>
      <c r="G368" s="136">
        <v>0</v>
      </c>
      <c r="H368" s="136">
        <v>0</v>
      </c>
    </row>
    <row r="369" spans="1:8" ht="21.75" customHeight="1">
      <c r="A369" s="146"/>
      <c r="B369" s="147"/>
      <c r="C369" s="148"/>
      <c r="D369" s="148"/>
      <c r="E369" s="137">
        <v>2040706</v>
      </c>
      <c r="F369" s="119" t="s">
        <v>772</v>
      </c>
      <c r="G369" s="136">
        <v>0</v>
      </c>
      <c r="H369" s="136">
        <v>0</v>
      </c>
    </row>
    <row r="370" spans="1:8" ht="21.75" customHeight="1">
      <c r="A370" s="146"/>
      <c r="B370" s="147"/>
      <c r="C370" s="148"/>
      <c r="D370" s="148"/>
      <c r="E370" s="137">
        <v>2040707</v>
      </c>
      <c r="F370" s="119" t="s">
        <v>481</v>
      </c>
      <c r="G370" s="136">
        <v>0</v>
      </c>
      <c r="H370" s="136">
        <v>0</v>
      </c>
    </row>
    <row r="371" spans="1:8" ht="21.75" customHeight="1">
      <c r="A371" s="146"/>
      <c r="B371" s="147"/>
      <c r="C371" s="148"/>
      <c r="D371" s="148"/>
      <c r="E371" s="137">
        <v>2040750</v>
      </c>
      <c r="F371" s="119" t="s">
        <v>401</v>
      </c>
      <c r="G371" s="136">
        <v>0</v>
      </c>
      <c r="H371" s="136">
        <v>0</v>
      </c>
    </row>
    <row r="372" spans="1:8" ht="21.75" customHeight="1">
      <c r="A372" s="146"/>
      <c r="B372" s="149"/>
      <c r="C372" s="148"/>
      <c r="D372" s="148"/>
      <c r="E372" s="137">
        <v>2040799</v>
      </c>
      <c r="F372" s="119" t="s">
        <v>773</v>
      </c>
      <c r="G372" s="136">
        <v>0</v>
      </c>
      <c r="H372" s="136">
        <v>0</v>
      </c>
    </row>
    <row r="373" spans="1:8" ht="21.75" customHeight="1">
      <c r="A373" s="146"/>
      <c r="B373" s="149"/>
      <c r="C373" s="148"/>
      <c r="D373" s="148"/>
      <c r="E373" s="137">
        <v>20408</v>
      </c>
      <c r="F373" s="116" t="s">
        <v>774</v>
      </c>
      <c r="G373" s="136">
        <f>SUM(G374:G382)</f>
        <v>895</v>
      </c>
      <c r="H373" s="136">
        <f>SUM(H374:H382)</f>
        <v>895</v>
      </c>
    </row>
    <row r="374" spans="1:8" ht="21.75" customHeight="1">
      <c r="A374" s="146"/>
      <c r="B374" s="147"/>
      <c r="C374" s="148"/>
      <c r="D374" s="148"/>
      <c r="E374" s="137">
        <v>2040801</v>
      </c>
      <c r="F374" s="119" t="s">
        <v>383</v>
      </c>
      <c r="G374" s="136">
        <v>893</v>
      </c>
      <c r="H374" s="136">
        <v>893</v>
      </c>
    </row>
    <row r="375" spans="1:8" ht="21.75" customHeight="1">
      <c r="A375" s="146"/>
      <c r="B375" s="147"/>
      <c r="C375" s="148"/>
      <c r="D375" s="148"/>
      <c r="E375" s="137">
        <v>2040802</v>
      </c>
      <c r="F375" s="119" t="s">
        <v>385</v>
      </c>
      <c r="G375" s="136">
        <v>0</v>
      </c>
      <c r="H375" s="136">
        <v>0</v>
      </c>
    </row>
    <row r="376" spans="1:8" ht="21.75" customHeight="1">
      <c r="A376" s="146"/>
      <c r="B376" s="147"/>
      <c r="C376" s="148"/>
      <c r="D376" s="148"/>
      <c r="E376" s="137">
        <v>2040803</v>
      </c>
      <c r="F376" s="119" t="s">
        <v>387</v>
      </c>
      <c r="G376" s="136">
        <v>0</v>
      </c>
      <c r="H376" s="136">
        <v>0</v>
      </c>
    </row>
    <row r="377" spans="1:8" ht="21.75" customHeight="1">
      <c r="A377" s="146"/>
      <c r="B377" s="147"/>
      <c r="C377" s="148"/>
      <c r="D377" s="148"/>
      <c r="E377" s="137">
        <v>2040804</v>
      </c>
      <c r="F377" s="119" t="s">
        <v>775</v>
      </c>
      <c r="G377" s="136">
        <v>2</v>
      </c>
      <c r="H377" s="136">
        <v>2</v>
      </c>
    </row>
    <row r="378" spans="1:8" ht="21.75" customHeight="1">
      <c r="A378" s="146"/>
      <c r="B378" s="147"/>
      <c r="C378" s="148"/>
      <c r="D378" s="148"/>
      <c r="E378" s="137">
        <v>2040805</v>
      </c>
      <c r="F378" s="119" t="s">
        <v>776</v>
      </c>
      <c r="G378" s="136">
        <v>0</v>
      </c>
      <c r="H378" s="136">
        <v>0</v>
      </c>
    </row>
    <row r="379" spans="1:8" ht="21.75" customHeight="1">
      <c r="A379" s="146"/>
      <c r="B379" s="147"/>
      <c r="C379" s="148"/>
      <c r="D379" s="148"/>
      <c r="E379" s="137">
        <v>2040806</v>
      </c>
      <c r="F379" s="119" t="s">
        <v>777</v>
      </c>
      <c r="G379" s="136">
        <v>0</v>
      </c>
      <c r="H379" s="136">
        <v>0</v>
      </c>
    </row>
    <row r="380" spans="1:8" ht="21.75" customHeight="1">
      <c r="A380" s="146"/>
      <c r="B380" s="149"/>
      <c r="C380" s="148"/>
      <c r="D380" s="148"/>
      <c r="E380" s="137">
        <v>2040807</v>
      </c>
      <c r="F380" s="119" t="s">
        <v>481</v>
      </c>
      <c r="G380" s="136">
        <v>0</v>
      </c>
      <c r="H380" s="136">
        <v>0</v>
      </c>
    </row>
    <row r="381" spans="1:8" ht="21.75" customHeight="1">
      <c r="A381" s="146"/>
      <c r="B381" s="147"/>
      <c r="C381" s="148"/>
      <c r="D381" s="148"/>
      <c r="E381" s="137">
        <v>2040850</v>
      </c>
      <c r="F381" s="119" t="s">
        <v>401</v>
      </c>
      <c r="G381" s="136">
        <v>0</v>
      </c>
      <c r="H381" s="136">
        <v>0</v>
      </c>
    </row>
    <row r="382" spans="1:8" ht="21.75" customHeight="1">
      <c r="A382" s="146"/>
      <c r="B382" s="147"/>
      <c r="C382" s="148"/>
      <c r="D382" s="148"/>
      <c r="E382" s="137">
        <v>2040899</v>
      </c>
      <c r="F382" s="119" t="s">
        <v>778</v>
      </c>
      <c r="G382" s="136">
        <v>0</v>
      </c>
      <c r="H382" s="136">
        <v>0</v>
      </c>
    </row>
    <row r="383" spans="1:8" ht="21.75" customHeight="1">
      <c r="A383" s="146"/>
      <c r="B383" s="147"/>
      <c r="C383" s="148"/>
      <c r="D383" s="148"/>
      <c r="E383" s="137">
        <v>20409</v>
      </c>
      <c r="F383" s="116" t="s">
        <v>779</v>
      </c>
      <c r="G383" s="136">
        <f>SUM(G384:G390)</f>
        <v>90</v>
      </c>
      <c r="H383" s="136">
        <f>SUM(H384:H390)</f>
        <v>90</v>
      </c>
    </row>
    <row r="384" spans="1:8" ht="21.75" customHeight="1">
      <c r="A384" s="146"/>
      <c r="B384" s="147"/>
      <c r="C384" s="148"/>
      <c r="D384" s="148"/>
      <c r="E384" s="137">
        <v>2040901</v>
      </c>
      <c r="F384" s="119" t="s">
        <v>383</v>
      </c>
      <c r="G384" s="136">
        <v>0</v>
      </c>
      <c r="H384" s="136">
        <v>0</v>
      </c>
    </row>
    <row r="385" spans="1:8" ht="21.75" customHeight="1">
      <c r="A385" s="146"/>
      <c r="B385" s="147"/>
      <c r="C385" s="148"/>
      <c r="D385" s="148"/>
      <c r="E385" s="137">
        <v>2040902</v>
      </c>
      <c r="F385" s="119" t="s">
        <v>385</v>
      </c>
      <c r="G385" s="136">
        <v>0</v>
      </c>
      <c r="H385" s="136">
        <v>0</v>
      </c>
    </row>
    <row r="386" spans="1:8" ht="21.75" customHeight="1">
      <c r="A386" s="146"/>
      <c r="B386" s="147"/>
      <c r="C386" s="148"/>
      <c r="D386" s="148"/>
      <c r="E386" s="137">
        <v>2040903</v>
      </c>
      <c r="F386" s="119" t="s">
        <v>387</v>
      </c>
      <c r="G386" s="136">
        <v>0</v>
      </c>
      <c r="H386" s="136">
        <v>0</v>
      </c>
    </row>
    <row r="387" spans="1:8" ht="21.75" customHeight="1">
      <c r="A387" s="146"/>
      <c r="B387" s="147"/>
      <c r="C387" s="148"/>
      <c r="D387" s="148"/>
      <c r="E387" s="137">
        <v>2040904</v>
      </c>
      <c r="F387" s="119" t="s">
        <v>780</v>
      </c>
      <c r="G387" s="136">
        <v>0</v>
      </c>
      <c r="H387" s="136">
        <v>0</v>
      </c>
    </row>
    <row r="388" spans="1:8" ht="21.75" customHeight="1">
      <c r="A388" s="146"/>
      <c r="B388" s="147"/>
      <c r="C388" s="148"/>
      <c r="D388" s="148"/>
      <c r="E388" s="137">
        <v>2040905</v>
      </c>
      <c r="F388" s="119" t="s">
        <v>781</v>
      </c>
      <c r="G388" s="136">
        <v>0</v>
      </c>
      <c r="H388" s="136">
        <v>0</v>
      </c>
    </row>
    <row r="389" spans="1:8" ht="21.75" customHeight="1">
      <c r="A389" s="146"/>
      <c r="B389" s="147"/>
      <c r="C389" s="148"/>
      <c r="D389" s="148"/>
      <c r="E389" s="137">
        <v>2040950</v>
      </c>
      <c r="F389" s="119" t="s">
        <v>401</v>
      </c>
      <c r="G389" s="136">
        <v>0</v>
      </c>
      <c r="H389" s="136">
        <v>0</v>
      </c>
    </row>
    <row r="390" spans="1:8" ht="21.75" customHeight="1">
      <c r="A390" s="146"/>
      <c r="B390" s="147"/>
      <c r="C390" s="148"/>
      <c r="D390" s="148"/>
      <c r="E390" s="137">
        <v>2040999</v>
      </c>
      <c r="F390" s="119" t="s">
        <v>782</v>
      </c>
      <c r="G390" s="136">
        <v>90</v>
      </c>
      <c r="H390" s="136">
        <v>90</v>
      </c>
    </row>
    <row r="391" spans="1:8" ht="21.75" customHeight="1">
      <c r="A391" s="146"/>
      <c r="B391" s="147"/>
      <c r="C391" s="148"/>
      <c r="D391" s="148"/>
      <c r="E391" s="137">
        <v>20410</v>
      </c>
      <c r="F391" s="116" t="s">
        <v>783</v>
      </c>
      <c r="G391" s="136">
        <f>SUM(G392:G396)</f>
        <v>0</v>
      </c>
      <c r="H391" s="136">
        <f>SUM(H392:H396)</f>
        <v>0</v>
      </c>
    </row>
    <row r="392" spans="1:8" ht="21.75" customHeight="1">
      <c r="A392" s="146"/>
      <c r="B392" s="147"/>
      <c r="C392" s="148"/>
      <c r="D392" s="148"/>
      <c r="E392" s="137">
        <v>2041001</v>
      </c>
      <c r="F392" s="119" t="s">
        <v>383</v>
      </c>
      <c r="G392" s="136">
        <v>0</v>
      </c>
      <c r="H392" s="136">
        <v>0</v>
      </c>
    </row>
    <row r="393" spans="1:8" ht="21.75" customHeight="1">
      <c r="A393" s="146"/>
      <c r="B393" s="147"/>
      <c r="C393" s="148"/>
      <c r="D393" s="148"/>
      <c r="E393" s="137">
        <v>2041002</v>
      </c>
      <c r="F393" s="119" t="s">
        <v>385</v>
      </c>
      <c r="G393" s="136">
        <v>0</v>
      </c>
      <c r="H393" s="136">
        <v>0</v>
      </c>
    </row>
    <row r="394" spans="1:8" ht="21.75" customHeight="1">
      <c r="A394" s="146"/>
      <c r="B394" s="147"/>
      <c r="C394" s="148"/>
      <c r="D394" s="148"/>
      <c r="E394" s="137">
        <v>2041006</v>
      </c>
      <c r="F394" s="119" t="s">
        <v>481</v>
      </c>
      <c r="G394" s="136">
        <v>0</v>
      </c>
      <c r="H394" s="136">
        <v>0</v>
      </c>
    </row>
    <row r="395" spans="1:8" ht="21.75" customHeight="1">
      <c r="A395" s="146"/>
      <c r="B395" s="147"/>
      <c r="C395" s="148"/>
      <c r="D395" s="148"/>
      <c r="E395" s="137">
        <v>2041007</v>
      </c>
      <c r="F395" s="119" t="s">
        <v>1398</v>
      </c>
      <c r="G395" s="136">
        <v>0</v>
      </c>
      <c r="H395" s="136">
        <v>0</v>
      </c>
    </row>
    <row r="396" spans="1:8" ht="21.75" customHeight="1">
      <c r="A396" s="146"/>
      <c r="B396" s="147"/>
      <c r="C396" s="148"/>
      <c r="D396" s="148"/>
      <c r="E396" s="137">
        <v>2041099</v>
      </c>
      <c r="F396" s="119" t="s">
        <v>784</v>
      </c>
      <c r="G396" s="136">
        <v>0</v>
      </c>
      <c r="H396" s="136">
        <v>0</v>
      </c>
    </row>
    <row r="397" spans="1:8" ht="21.75" customHeight="1">
      <c r="A397" s="146"/>
      <c r="B397" s="147"/>
      <c r="C397" s="148"/>
      <c r="D397" s="148"/>
      <c r="E397" s="137">
        <v>20499</v>
      </c>
      <c r="F397" s="116" t="s">
        <v>1399</v>
      </c>
      <c r="G397" s="136">
        <f>G398</f>
        <v>3670</v>
      </c>
      <c r="H397" s="136">
        <f>H398</f>
        <v>1385</v>
      </c>
    </row>
    <row r="398" spans="1:8" ht="21.75" customHeight="1">
      <c r="A398" s="146"/>
      <c r="B398" s="147"/>
      <c r="C398" s="148"/>
      <c r="D398" s="148"/>
      <c r="E398" s="137">
        <v>2049901</v>
      </c>
      <c r="F398" s="119" t="s">
        <v>1400</v>
      </c>
      <c r="G398" s="136">
        <v>3670</v>
      </c>
      <c r="H398" s="136">
        <v>1385</v>
      </c>
    </row>
    <row r="399" spans="1:8" ht="21.75" customHeight="1">
      <c r="A399" s="146"/>
      <c r="B399" s="147"/>
      <c r="C399" s="148"/>
      <c r="D399" s="148"/>
      <c r="E399" s="137">
        <v>205</v>
      </c>
      <c r="F399" s="116" t="s">
        <v>785</v>
      </c>
      <c r="G399" s="136">
        <f>G400+G405+G414+G421+G427+G431+G435+G439+G445+G452</f>
        <v>301838</v>
      </c>
      <c r="H399" s="136">
        <f>H400+H405+H414+H421+H427+H431+H435+H439+H445+H452</f>
        <v>18532</v>
      </c>
    </row>
    <row r="400" spans="1:8" ht="21.75" customHeight="1">
      <c r="A400" s="146"/>
      <c r="B400" s="147"/>
      <c r="C400" s="148"/>
      <c r="D400" s="148"/>
      <c r="E400" s="137">
        <v>20501</v>
      </c>
      <c r="F400" s="116" t="s">
        <v>786</v>
      </c>
      <c r="G400" s="136">
        <f>SUM(G401:G404)</f>
        <v>8797</v>
      </c>
      <c r="H400" s="136">
        <f>SUM(H401:H404)</f>
        <v>612</v>
      </c>
    </row>
    <row r="401" spans="1:8" ht="21.75" customHeight="1">
      <c r="A401" s="146"/>
      <c r="B401" s="147"/>
      <c r="C401" s="148"/>
      <c r="D401" s="148"/>
      <c r="E401" s="137">
        <v>2050101</v>
      </c>
      <c r="F401" s="119" t="s">
        <v>383</v>
      </c>
      <c r="G401" s="136">
        <v>5516</v>
      </c>
      <c r="H401" s="136">
        <v>572</v>
      </c>
    </row>
    <row r="402" spans="1:8" ht="21.75" customHeight="1">
      <c r="A402" s="146"/>
      <c r="B402" s="147"/>
      <c r="C402" s="148"/>
      <c r="D402" s="148"/>
      <c r="E402" s="137">
        <v>2050102</v>
      </c>
      <c r="F402" s="119" t="s">
        <v>385</v>
      </c>
      <c r="G402" s="136">
        <v>60</v>
      </c>
      <c r="H402" s="136">
        <v>0</v>
      </c>
    </row>
    <row r="403" spans="1:8" ht="21.75" customHeight="1">
      <c r="A403" s="146"/>
      <c r="B403" s="147"/>
      <c r="C403" s="148"/>
      <c r="D403" s="148"/>
      <c r="E403" s="137">
        <v>2050103</v>
      </c>
      <c r="F403" s="119" t="s">
        <v>387</v>
      </c>
      <c r="G403" s="136">
        <v>0</v>
      </c>
      <c r="H403" s="136">
        <v>0</v>
      </c>
    </row>
    <row r="404" spans="1:8" ht="21.75" customHeight="1">
      <c r="A404" s="146"/>
      <c r="B404" s="147"/>
      <c r="C404" s="148"/>
      <c r="D404" s="148"/>
      <c r="E404" s="137">
        <v>2050199</v>
      </c>
      <c r="F404" s="119" t="s">
        <v>787</v>
      </c>
      <c r="G404" s="136">
        <v>3221</v>
      </c>
      <c r="H404" s="136">
        <v>40</v>
      </c>
    </row>
    <row r="405" spans="1:8" ht="21.75" customHeight="1">
      <c r="A405" s="146"/>
      <c r="B405" s="147"/>
      <c r="C405" s="148"/>
      <c r="D405" s="148"/>
      <c r="E405" s="137">
        <v>20502</v>
      </c>
      <c r="F405" s="116" t="s">
        <v>788</v>
      </c>
      <c r="G405" s="136">
        <f>SUM(G406:G413)</f>
        <v>267121</v>
      </c>
      <c r="H405" s="136">
        <f>SUM(H406:H413)</f>
        <v>9379</v>
      </c>
    </row>
    <row r="406" spans="1:8" ht="21.75" customHeight="1">
      <c r="A406" s="146"/>
      <c r="B406" s="147"/>
      <c r="C406" s="148"/>
      <c r="D406" s="148"/>
      <c r="E406" s="137">
        <v>2050201</v>
      </c>
      <c r="F406" s="119" t="s">
        <v>789</v>
      </c>
      <c r="G406" s="136">
        <v>2300</v>
      </c>
      <c r="H406" s="136">
        <v>444</v>
      </c>
    </row>
    <row r="407" spans="1:8" ht="21.75" customHeight="1">
      <c r="A407" s="146"/>
      <c r="B407" s="147"/>
      <c r="C407" s="150"/>
      <c r="D407" s="150"/>
      <c r="E407" s="137">
        <v>2050202</v>
      </c>
      <c r="F407" s="119" t="s">
        <v>790</v>
      </c>
      <c r="G407" s="136">
        <v>132333</v>
      </c>
      <c r="H407" s="136">
        <v>1537</v>
      </c>
    </row>
    <row r="408" spans="1:8" ht="21.75" customHeight="1">
      <c r="A408" s="146"/>
      <c r="B408" s="147"/>
      <c r="C408" s="150"/>
      <c r="D408" s="150"/>
      <c r="E408" s="137">
        <v>2050203</v>
      </c>
      <c r="F408" s="119" t="s">
        <v>791</v>
      </c>
      <c r="G408" s="136">
        <v>87247</v>
      </c>
      <c r="H408" s="136">
        <v>2810</v>
      </c>
    </row>
    <row r="409" spans="1:8" ht="21.75" customHeight="1">
      <c r="A409" s="146"/>
      <c r="B409" s="147"/>
      <c r="C409" s="150"/>
      <c r="D409" s="150"/>
      <c r="E409" s="137">
        <v>2050204</v>
      </c>
      <c r="F409" s="119" t="s">
        <v>792</v>
      </c>
      <c r="G409" s="136">
        <v>28127</v>
      </c>
      <c r="H409" s="136">
        <v>1943</v>
      </c>
    </row>
    <row r="410" spans="1:8" ht="21.75" customHeight="1">
      <c r="A410" s="146"/>
      <c r="B410" s="147"/>
      <c r="C410" s="150"/>
      <c r="D410" s="150"/>
      <c r="E410" s="137">
        <v>2050205</v>
      </c>
      <c r="F410" s="119" t="s">
        <v>793</v>
      </c>
      <c r="G410" s="136">
        <v>0</v>
      </c>
      <c r="H410" s="136">
        <v>0</v>
      </c>
    </row>
    <row r="411" spans="1:8" ht="21.75" customHeight="1">
      <c r="A411" s="146"/>
      <c r="B411" s="147"/>
      <c r="C411" s="150"/>
      <c r="D411" s="150"/>
      <c r="E411" s="137">
        <v>2050206</v>
      </c>
      <c r="F411" s="119" t="s">
        <v>794</v>
      </c>
      <c r="G411" s="136">
        <v>0</v>
      </c>
      <c r="H411" s="136">
        <v>0</v>
      </c>
    </row>
    <row r="412" spans="1:8" ht="21.75" customHeight="1">
      <c r="A412" s="146"/>
      <c r="B412" s="147"/>
      <c r="C412" s="150"/>
      <c r="D412" s="150"/>
      <c r="E412" s="137">
        <v>2050207</v>
      </c>
      <c r="F412" s="119" t="s">
        <v>795</v>
      </c>
      <c r="G412" s="136">
        <v>0</v>
      </c>
      <c r="H412" s="136">
        <v>0</v>
      </c>
    </row>
    <row r="413" spans="1:8" ht="21.75" customHeight="1">
      <c r="A413" s="159"/>
      <c r="B413" s="160"/>
      <c r="C413" s="191"/>
      <c r="D413" s="151"/>
      <c r="E413" s="137">
        <v>2050299</v>
      </c>
      <c r="F413" s="119" t="s">
        <v>796</v>
      </c>
      <c r="G413" s="136">
        <v>17114</v>
      </c>
      <c r="H413" s="136">
        <v>2645</v>
      </c>
    </row>
    <row r="414" spans="1:8" ht="21.75" customHeight="1">
      <c r="A414" s="146"/>
      <c r="B414" s="147"/>
      <c r="C414" s="148"/>
      <c r="D414" s="148"/>
      <c r="E414" s="137">
        <v>20503</v>
      </c>
      <c r="F414" s="116" t="s">
        <v>797</v>
      </c>
      <c r="G414" s="136">
        <f>SUM(G415:G420)</f>
        <v>13819</v>
      </c>
      <c r="H414" s="136">
        <f>SUM(H415:H420)</f>
        <v>6448</v>
      </c>
    </row>
    <row r="415" spans="1:8" ht="21.75" customHeight="1">
      <c r="A415" s="146"/>
      <c r="B415" s="147"/>
      <c r="C415" s="148"/>
      <c r="D415" s="148"/>
      <c r="E415" s="137">
        <v>2050301</v>
      </c>
      <c r="F415" s="119" t="s">
        <v>798</v>
      </c>
      <c r="G415" s="136">
        <v>0</v>
      </c>
      <c r="H415" s="136">
        <v>0</v>
      </c>
    </row>
    <row r="416" spans="1:8" ht="21.75" customHeight="1">
      <c r="A416" s="146"/>
      <c r="B416" s="147"/>
      <c r="C416" s="148"/>
      <c r="D416" s="148"/>
      <c r="E416" s="137">
        <v>2050302</v>
      </c>
      <c r="F416" s="119" t="s">
        <v>799</v>
      </c>
      <c r="G416" s="136">
        <v>5858</v>
      </c>
      <c r="H416" s="136">
        <v>1171</v>
      </c>
    </row>
    <row r="417" spans="1:8" ht="21.75" customHeight="1">
      <c r="A417" s="146"/>
      <c r="B417" s="147"/>
      <c r="C417" s="148"/>
      <c r="D417" s="148"/>
      <c r="E417" s="137">
        <v>2050303</v>
      </c>
      <c r="F417" s="119" t="s">
        <v>800</v>
      </c>
      <c r="G417" s="136">
        <v>2145</v>
      </c>
      <c r="H417" s="136">
        <v>1886</v>
      </c>
    </row>
    <row r="418" spans="1:8" ht="21.75" customHeight="1">
      <c r="A418" s="146"/>
      <c r="B418" s="147"/>
      <c r="C418" s="148"/>
      <c r="D418" s="148"/>
      <c r="E418" s="137">
        <v>2050304</v>
      </c>
      <c r="F418" s="119" t="s">
        <v>801</v>
      </c>
      <c r="G418" s="136">
        <v>1042</v>
      </c>
      <c r="H418" s="136">
        <v>0</v>
      </c>
    </row>
    <row r="419" spans="1:8" ht="21.75" customHeight="1">
      <c r="A419" s="146"/>
      <c r="B419" s="147"/>
      <c r="C419" s="148"/>
      <c r="D419" s="148"/>
      <c r="E419" s="135">
        <v>2050305</v>
      </c>
      <c r="F419" s="119" t="s">
        <v>802</v>
      </c>
      <c r="G419" s="136">
        <v>3368</v>
      </c>
      <c r="H419" s="136">
        <v>3266</v>
      </c>
    </row>
    <row r="420" spans="1:8" ht="21.75" customHeight="1">
      <c r="A420" s="146"/>
      <c r="B420" s="147"/>
      <c r="C420" s="148"/>
      <c r="D420" s="148"/>
      <c r="E420" s="135">
        <v>2050399</v>
      </c>
      <c r="F420" s="119" t="s">
        <v>803</v>
      </c>
      <c r="G420" s="136">
        <v>1406</v>
      </c>
      <c r="H420" s="136">
        <v>125</v>
      </c>
    </row>
    <row r="421" spans="1:8" ht="21.75" customHeight="1">
      <c r="A421" s="146"/>
      <c r="B421" s="147"/>
      <c r="C421" s="148"/>
      <c r="D421" s="148"/>
      <c r="E421" s="135">
        <v>20504</v>
      </c>
      <c r="F421" s="116" t="s">
        <v>804</v>
      </c>
      <c r="G421" s="136">
        <f>SUM(G422:G426)</f>
        <v>0</v>
      </c>
      <c r="H421" s="136">
        <f>SUM(H422:H426)</f>
        <v>0</v>
      </c>
    </row>
    <row r="422" spans="1:8" ht="21.75" customHeight="1">
      <c r="A422" s="146"/>
      <c r="B422" s="147"/>
      <c r="C422" s="148"/>
      <c r="D422" s="148"/>
      <c r="E422" s="135">
        <v>2050401</v>
      </c>
      <c r="F422" s="119" t="s">
        <v>805</v>
      </c>
      <c r="G422" s="136">
        <v>0</v>
      </c>
      <c r="H422" s="136">
        <v>0</v>
      </c>
    </row>
    <row r="423" spans="1:8" ht="21.75" customHeight="1">
      <c r="A423" s="146"/>
      <c r="B423" s="147"/>
      <c r="C423" s="148"/>
      <c r="D423" s="148"/>
      <c r="E423" s="135">
        <v>2050402</v>
      </c>
      <c r="F423" s="119" t="s">
        <v>806</v>
      </c>
      <c r="G423" s="136">
        <v>0</v>
      </c>
      <c r="H423" s="136">
        <v>0</v>
      </c>
    </row>
    <row r="424" spans="1:8" ht="21.75" customHeight="1">
      <c r="A424" s="146"/>
      <c r="B424" s="147"/>
      <c r="C424" s="148"/>
      <c r="D424" s="148"/>
      <c r="E424" s="135">
        <v>2050403</v>
      </c>
      <c r="F424" s="119" t="s">
        <v>807</v>
      </c>
      <c r="G424" s="136">
        <v>0</v>
      </c>
      <c r="H424" s="136">
        <v>0</v>
      </c>
    </row>
    <row r="425" spans="1:8" ht="21.75" customHeight="1">
      <c r="A425" s="146"/>
      <c r="B425" s="147"/>
      <c r="C425" s="148"/>
      <c r="D425" s="148"/>
      <c r="E425" s="135">
        <v>2050404</v>
      </c>
      <c r="F425" s="119" t="s">
        <v>808</v>
      </c>
      <c r="G425" s="136">
        <v>0</v>
      </c>
      <c r="H425" s="136">
        <v>0</v>
      </c>
    </row>
    <row r="426" spans="1:8" ht="21.75" customHeight="1">
      <c r="A426" s="146"/>
      <c r="B426" s="147"/>
      <c r="C426" s="148"/>
      <c r="D426" s="148"/>
      <c r="E426" s="137">
        <v>2050499</v>
      </c>
      <c r="F426" s="119" t="s">
        <v>809</v>
      </c>
      <c r="G426" s="136">
        <v>0</v>
      </c>
      <c r="H426" s="136">
        <v>0</v>
      </c>
    </row>
    <row r="427" spans="1:8" ht="21.75" customHeight="1">
      <c r="A427" s="146"/>
      <c r="B427" s="147"/>
      <c r="C427" s="148"/>
      <c r="D427" s="148"/>
      <c r="E427" s="137">
        <v>20505</v>
      </c>
      <c r="F427" s="116" t="s">
        <v>810</v>
      </c>
      <c r="G427" s="136">
        <f>SUM(G428:G430)</f>
        <v>746</v>
      </c>
      <c r="H427" s="136">
        <f>SUM(H428:H430)</f>
        <v>294</v>
      </c>
    </row>
    <row r="428" spans="1:8" ht="21.75" customHeight="1">
      <c r="A428" s="146"/>
      <c r="B428" s="147"/>
      <c r="C428" s="148"/>
      <c r="D428" s="148"/>
      <c r="E428" s="137">
        <v>2050501</v>
      </c>
      <c r="F428" s="119" t="s">
        <v>811</v>
      </c>
      <c r="G428" s="136">
        <v>746</v>
      </c>
      <c r="H428" s="136">
        <v>294</v>
      </c>
    </row>
    <row r="429" spans="1:8" ht="21.75" customHeight="1">
      <c r="A429" s="146"/>
      <c r="B429" s="147"/>
      <c r="C429" s="148"/>
      <c r="D429" s="148"/>
      <c r="E429" s="137">
        <v>2050502</v>
      </c>
      <c r="F429" s="119" t="s">
        <v>812</v>
      </c>
      <c r="G429" s="136">
        <v>0</v>
      </c>
      <c r="H429" s="136">
        <v>0</v>
      </c>
    </row>
    <row r="430" spans="1:8" ht="21.75" customHeight="1">
      <c r="A430" s="146"/>
      <c r="B430" s="147"/>
      <c r="C430" s="148"/>
      <c r="D430" s="148"/>
      <c r="E430" s="137">
        <v>2050599</v>
      </c>
      <c r="F430" s="119" t="s">
        <v>813</v>
      </c>
      <c r="G430" s="136">
        <v>0</v>
      </c>
      <c r="H430" s="136">
        <v>0</v>
      </c>
    </row>
    <row r="431" spans="1:8" ht="21.75" customHeight="1">
      <c r="A431" s="146"/>
      <c r="B431" s="147"/>
      <c r="C431" s="148"/>
      <c r="D431" s="148"/>
      <c r="E431" s="137">
        <v>20506</v>
      </c>
      <c r="F431" s="116" t="s">
        <v>814</v>
      </c>
      <c r="G431" s="136">
        <f>SUM(G432:G434)</f>
        <v>0</v>
      </c>
      <c r="H431" s="136">
        <f>SUM(H432:H434)</f>
        <v>0</v>
      </c>
    </row>
    <row r="432" spans="1:8" ht="21.75" customHeight="1">
      <c r="A432" s="146"/>
      <c r="B432" s="147"/>
      <c r="C432" s="148"/>
      <c r="D432" s="148"/>
      <c r="E432" s="137">
        <v>2050601</v>
      </c>
      <c r="F432" s="119" t="s">
        <v>815</v>
      </c>
      <c r="G432" s="136">
        <v>0</v>
      </c>
      <c r="H432" s="136">
        <v>0</v>
      </c>
    </row>
    <row r="433" spans="1:8" ht="21.75" customHeight="1">
      <c r="A433" s="146"/>
      <c r="B433" s="147"/>
      <c r="C433" s="148"/>
      <c r="D433" s="148"/>
      <c r="E433" s="137">
        <v>2050602</v>
      </c>
      <c r="F433" s="119" t="s">
        <v>816</v>
      </c>
      <c r="G433" s="136">
        <v>0</v>
      </c>
      <c r="H433" s="136">
        <v>0</v>
      </c>
    </row>
    <row r="434" spans="1:8" ht="21.75" customHeight="1">
      <c r="A434" s="146"/>
      <c r="B434" s="147"/>
      <c r="C434" s="148"/>
      <c r="D434" s="148"/>
      <c r="E434" s="137">
        <v>2050699</v>
      </c>
      <c r="F434" s="119" t="s">
        <v>817</v>
      </c>
      <c r="G434" s="136">
        <v>0</v>
      </c>
      <c r="H434" s="136">
        <v>0</v>
      </c>
    </row>
    <row r="435" spans="1:8" ht="21.75" customHeight="1">
      <c r="A435" s="146"/>
      <c r="B435" s="147"/>
      <c r="C435" s="148"/>
      <c r="D435" s="148"/>
      <c r="E435" s="137">
        <v>20507</v>
      </c>
      <c r="F435" s="116" t="s">
        <v>818</v>
      </c>
      <c r="G435" s="136">
        <f>SUM(G436:G438)</f>
        <v>2134</v>
      </c>
      <c r="H435" s="136">
        <f>SUM(H436:H438)</f>
        <v>183</v>
      </c>
    </row>
    <row r="436" spans="1:8" ht="21.75" customHeight="1">
      <c r="A436" s="146"/>
      <c r="B436" s="147"/>
      <c r="C436" s="148"/>
      <c r="D436" s="148"/>
      <c r="E436" s="137">
        <v>2050701</v>
      </c>
      <c r="F436" s="119" t="s">
        <v>819</v>
      </c>
      <c r="G436" s="136">
        <v>2023</v>
      </c>
      <c r="H436" s="136">
        <v>183</v>
      </c>
    </row>
    <row r="437" spans="1:8" ht="21.75" customHeight="1">
      <c r="A437" s="146"/>
      <c r="B437" s="147"/>
      <c r="C437" s="148"/>
      <c r="D437" s="148"/>
      <c r="E437" s="137">
        <v>2050702</v>
      </c>
      <c r="F437" s="119" t="s">
        <v>820</v>
      </c>
      <c r="G437" s="136">
        <v>0</v>
      </c>
      <c r="H437" s="136">
        <v>0</v>
      </c>
    </row>
    <row r="438" spans="1:8" ht="21.75" customHeight="1">
      <c r="A438" s="146"/>
      <c r="B438" s="147"/>
      <c r="C438" s="148"/>
      <c r="D438" s="148"/>
      <c r="E438" s="137">
        <v>2050799</v>
      </c>
      <c r="F438" s="119" t="s">
        <v>821</v>
      </c>
      <c r="G438" s="136">
        <v>111</v>
      </c>
      <c r="H438" s="136">
        <v>0</v>
      </c>
    </row>
    <row r="439" spans="1:8" ht="21.75" customHeight="1">
      <c r="A439" s="146"/>
      <c r="B439" s="147"/>
      <c r="C439" s="148"/>
      <c r="D439" s="148"/>
      <c r="E439" s="137">
        <v>20508</v>
      </c>
      <c r="F439" s="116" t="s">
        <v>822</v>
      </c>
      <c r="G439" s="136">
        <f>SUM(G440:G444)</f>
        <v>2568</v>
      </c>
      <c r="H439" s="136">
        <f>SUM(H440:H444)</f>
        <v>397</v>
      </c>
    </row>
    <row r="440" spans="1:8" ht="21.75" customHeight="1">
      <c r="A440" s="146"/>
      <c r="B440" s="147"/>
      <c r="C440" s="148"/>
      <c r="D440" s="148"/>
      <c r="E440" s="137">
        <v>2050801</v>
      </c>
      <c r="F440" s="119" t="s">
        <v>823</v>
      </c>
      <c r="G440" s="136">
        <v>0</v>
      </c>
      <c r="H440" s="136">
        <v>0</v>
      </c>
    </row>
    <row r="441" spans="1:8" ht="21.75" customHeight="1">
      <c r="A441" s="146"/>
      <c r="B441" s="147"/>
      <c r="C441" s="148"/>
      <c r="D441" s="148"/>
      <c r="E441" s="137">
        <v>2050802</v>
      </c>
      <c r="F441" s="119" t="s">
        <v>824</v>
      </c>
      <c r="G441" s="136">
        <v>2568</v>
      </c>
      <c r="H441" s="136">
        <v>397</v>
      </c>
    </row>
    <row r="442" spans="1:8" ht="21.75" customHeight="1">
      <c r="A442" s="146"/>
      <c r="B442" s="147"/>
      <c r="C442" s="148"/>
      <c r="D442" s="148"/>
      <c r="E442" s="137">
        <v>2050803</v>
      </c>
      <c r="F442" s="119" t="s">
        <v>825</v>
      </c>
      <c r="G442" s="136">
        <v>0</v>
      </c>
      <c r="H442" s="136">
        <v>0</v>
      </c>
    </row>
    <row r="443" spans="1:8" ht="21.75" customHeight="1">
      <c r="A443" s="146"/>
      <c r="B443" s="147"/>
      <c r="C443" s="148"/>
      <c r="D443" s="148"/>
      <c r="E443" s="137">
        <v>2050804</v>
      </c>
      <c r="F443" s="119" t="s">
        <v>826</v>
      </c>
      <c r="G443" s="136">
        <v>0</v>
      </c>
      <c r="H443" s="136">
        <v>0</v>
      </c>
    </row>
    <row r="444" spans="1:8" ht="21.75" customHeight="1">
      <c r="A444" s="146"/>
      <c r="B444" s="147"/>
      <c r="C444" s="150"/>
      <c r="D444" s="150"/>
      <c r="E444" s="137">
        <v>2050899</v>
      </c>
      <c r="F444" s="119" t="s">
        <v>827</v>
      </c>
      <c r="G444" s="136">
        <v>0</v>
      </c>
      <c r="H444" s="136">
        <v>0</v>
      </c>
    </row>
    <row r="445" spans="1:8" ht="21.75" customHeight="1">
      <c r="A445" s="146"/>
      <c r="B445" s="147"/>
      <c r="C445" s="150"/>
      <c r="D445" s="150"/>
      <c r="E445" s="137">
        <v>20509</v>
      </c>
      <c r="F445" s="116" t="s">
        <v>828</v>
      </c>
      <c r="G445" s="136">
        <f>SUM(G446:G451)</f>
        <v>4228</v>
      </c>
      <c r="H445" s="136">
        <f>SUM(H446:H451)</f>
        <v>0</v>
      </c>
    </row>
    <row r="446" spans="1:8" ht="21.75" customHeight="1">
      <c r="A446" s="146"/>
      <c r="B446" s="147"/>
      <c r="C446" s="150"/>
      <c r="D446" s="150"/>
      <c r="E446" s="137">
        <v>2050901</v>
      </c>
      <c r="F446" s="119" t="s">
        <v>829</v>
      </c>
      <c r="G446" s="136">
        <v>0</v>
      </c>
      <c r="H446" s="136">
        <v>0</v>
      </c>
    </row>
    <row r="447" spans="1:8" ht="21.75" customHeight="1">
      <c r="A447" s="146"/>
      <c r="B447" s="147"/>
      <c r="C447" s="150"/>
      <c r="D447" s="150"/>
      <c r="E447" s="137">
        <v>2050902</v>
      </c>
      <c r="F447" s="119" t="s">
        <v>830</v>
      </c>
      <c r="G447" s="136">
        <v>0</v>
      </c>
      <c r="H447" s="136">
        <v>0</v>
      </c>
    </row>
    <row r="448" spans="1:8" ht="21.75" customHeight="1">
      <c r="A448" s="146"/>
      <c r="B448" s="147"/>
      <c r="C448" s="150"/>
      <c r="D448" s="150"/>
      <c r="E448" s="137">
        <v>2050903</v>
      </c>
      <c r="F448" s="119" t="s">
        <v>831</v>
      </c>
      <c r="G448" s="136">
        <v>0</v>
      </c>
      <c r="H448" s="136">
        <v>0</v>
      </c>
    </row>
    <row r="449" spans="1:8" ht="21.75" customHeight="1">
      <c r="A449" s="146"/>
      <c r="B449" s="147"/>
      <c r="C449" s="150"/>
      <c r="D449" s="150"/>
      <c r="E449" s="137">
        <v>2050904</v>
      </c>
      <c r="F449" s="119" t="s">
        <v>832</v>
      </c>
      <c r="G449" s="136">
        <v>0</v>
      </c>
      <c r="H449" s="136">
        <v>0</v>
      </c>
    </row>
    <row r="450" spans="1:8" ht="21.75" customHeight="1">
      <c r="A450" s="146"/>
      <c r="B450" s="147"/>
      <c r="C450" s="150"/>
      <c r="D450" s="150"/>
      <c r="E450" s="137">
        <v>2050905</v>
      </c>
      <c r="F450" s="119" t="s">
        <v>833</v>
      </c>
      <c r="G450" s="136">
        <v>0</v>
      </c>
      <c r="H450" s="136">
        <v>0</v>
      </c>
    </row>
    <row r="451" spans="1:8" ht="21.75" customHeight="1">
      <c r="A451" s="146"/>
      <c r="B451" s="147"/>
      <c r="C451" s="150"/>
      <c r="D451" s="150"/>
      <c r="E451" s="137">
        <v>2050999</v>
      </c>
      <c r="F451" s="119" t="s">
        <v>834</v>
      </c>
      <c r="G451" s="136">
        <v>4228</v>
      </c>
      <c r="H451" s="136">
        <v>0</v>
      </c>
    </row>
    <row r="452" spans="1:8" ht="21.75" customHeight="1">
      <c r="A452" s="146"/>
      <c r="B452" s="147"/>
      <c r="C452" s="150"/>
      <c r="D452" s="150"/>
      <c r="E452" s="137">
        <v>20599</v>
      </c>
      <c r="F452" s="116" t="s">
        <v>1401</v>
      </c>
      <c r="G452" s="136">
        <f>G453</f>
        <v>2425</v>
      </c>
      <c r="H452" s="136">
        <f>H453</f>
        <v>1219</v>
      </c>
    </row>
    <row r="453" spans="1:8" ht="21.75" customHeight="1">
      <c r="A453" s="146"/>
      <c r="B453" s="147"/>
      <c r="C453" s="150"/>
      <c r="D453" s="150"/>
      <c r="E453" s="137">
        <v>2059999</v>
      </c>
      <c r="F453" s="119" t="s">
        <v>1402</v>
      </c>
      <c r="G453" s="136">
        <v>2425</v>
      </c>
      <c r="H453" s="136">
        <v>1219</v>
      </c>
    </row>
    <row r="454" spans="1:8" ht="21.75" customHeight="1">
      <c r="A454" s="146"/>
      <c r="B454" s="147"/>
      <c r="C454" s="150"/>
      <c r="D454" s="150"/>
      <c r="E454" s="137">
        <v>206</v>
      </c>
      <c r="F454" s="116" t="s">
        <v>835</v>
      </c>
      <c r="G454" s="136">
        <f>SUM(G455,G460,G469,G475,G481,G486,G491,G498,G502,G505)</f>
        <v>6063</v>
      </c>
      <c r="H454" s="136">
        <f>SUM(H455,H460,H469,H475,H481,H486,H491,H498,H502,H505)</f>
        <v>1373</v>
      </c>
    </row>
    <row r="455" spans="1:8" ht="21.75" customHeight="1">
      <c r="A455" s="146"/>
      <c r="B455" s="147"/>
      <c r="C455" s="150"/>
      <c r="D455" s="150"/>
      <c r="E455" s="137">
        <v>20601</v>
      </c>
      <c r="F455" s="116" t="s">
        <v>836</v>
      </c>
      <c r="G455" s="136">
        <f>SUM(G456:G459)</f>
        <v>1045</v>
      </c>
      <c r="H455" s="136">
        <f>SUM(H456:H459)</f>
        <v>238</v>
      </c>
    </row>
    <row r="456" spans="1:8" ht="21.75" customHeight="1">
      <c r="A456" s="146"/>
      <c r="B456" s="147"/>
      <c r="C456" s="150"/>
      <c r="D456" s="150"/>
      <c r="E456" s="135">
        <v>2060101</v>
      </c>
      <c r="F456" s="119" t="s">
        <v>383</v>
      </c>
      <c r="G456" s="136">
        <v>767</v>
      </c>
      <c r="H456" s="136">
        <v>181</v>
      </c>
    </row>
    <row r="457" spans="1:8" ht="21.75" customHeight="1">
      <c r="A457" s="146"/>
      <c r="B457" s="147"/>
      <c r="C457" s="150"/>
      <c r="D457" s="150"/>
      <c r="E457" s="135">
        <v>2060102</v>
      </c>
      <c r="F457" s="119" t="s">
        <v>385</v>
      </c>
      <c r="G457" s="136">
        <v>0</v>
      </c>
      <c r="H457" s="136">
        <v>0</v>
      </c>
    </row>
    <row r="458" spans="1:8" ht="21.75" customHeight="1">
      <c r="A458" s="146"/>
      <c r="B458" s="147"/>
      <c r="C458" s="150"/>
      <c r="D458" s="150"/>
      <c r="E458" s="135">
        <v>2060103</v>
      </c>
      <c r="F458" s="119" t="s">
        <v>387</v>
      </c>
      <c r="G458" s="136">
        <v>0</v>
      </c>
      <c r="H458" s="136">
        <v>0</v>
      </c>
    </row>
    <row r="459" spans="1:8" ht="21.75" customHeight="1">
      <c r="A459" s="146"/>
      <c r="B459" s="147"/>
      <c r="C459" s="150"/>
      <c r="D459" s="150"/>
      <c r="E459" s="135">
        <v>2060199</v>
      </c>
      <c r="F459" s="119" t="s">
        <v>837</v>
      </c>
      <c r="G459" s="136">
        <v>278</v>
      </c>
      <c r="H459" s="136">
        <v>57</v>
      </c>
    </row>
    <row r="460" spans="1:8" ht="21.75" customHeight="1">
      <c r="A460" s="146"/>
      <c r="B460" s="147"/>
      <c r="C460" s="150"/>
      <c r="D460" s="150"/>
      <c r="E460" s="135">
        <v>20602</v>
      </c>
      <c r="F460" s="116" t="s">
        <v>838</v>
      </c>
      <c r="G460" s="136">
        <f>SUM(G461:G468)</f>
        <v>67</v>
      </c>
      <c r="H460" s="136">
        <f>SUM(H461:H468)</f>
        <v>67</v>
      </c>
    </row>
    <row r="461" spans="1:8" ht="21.75" customHeight="1">
      <c r="A461" s="146"/>
      <c r="B461" s="147"/>
      <c r="C461" s="150"/>
      <c r="D461" s="150"/>
      <c r="E461" s="135">
        <v>2060201</v>
      </c>
      <c r="F461" s="119" t="s">
        <v>839</v>
      </c>
      <c r="G461" s="136">
        <v>58</v>
      </c>
      <c r="H461" s="136">
        <v>58</v>
      </c>
    </row>
    <row r="462" spans="1:8" ht="21.75" customHeight="1">
      <c r="A462" s="146"/>
      <c r="B462" s="147"/>
      <c r="C462" s="150"/>
      <c r="D462" s="150"/>
      <c r="E462" s="135">
        <v>2060202</v>
      </c>
      <c r="F462" s="119" t="s">
        <v>840</v>
      </c>
      <c r="G462" s="136">
        <v>0</v>
      </c>
      <c r="H462" s="136">
        <v>0</v>
      </c>
    </row>
    <row r="463" spans="1:8" ht="21.75" customHeight="1">
      <c r="A463" s="146"/>
      <c r="B463" s="147"/>
      <c r="C463" s="150"/>
      <c r="D463" s="150"/>
      <c r="E463" s="135">
        <v>2060203</v>
      </c>
      <c r="F463" s="119" t="s">
        <v>841</v>
      </c>
      <c r="G463" s="136">
        <v>0</v>
      </c>
      <c r="H463" s="136">
        <v>0</v>
      </c>
    </row>
    <row r="464" spans="1:8" ht="21.75" customHeight="1">
      <c r="A464" s="146"/>
      <c r="B464" s="147"/>
      <c r="C464" s="150"/>
      <c r="D464" s="150"/>
      <c r="E464" s="135">
        <v>2060204</v>
      </c>
      <c r="F464" s="119" t="s">
        <v>842</v>
      </c>
      <c r="G464" s="136">
        <v>0</v>
      </c>
      <c r="H464" s="136">
        <v>0</v>
      </c>
    </row>
    <row r="465" spans="1:8" ht="21.75" customHeight="1">
      <c r="A465" s="146"/>
      <c r="B465" s="147"/>
      <c r="C465" s="150"/>
      <c r="D465" s="150"/>
      <c r="E465" s="135">
        <v>2060205</v>
      </c>
      <c r="F465" s="119" t="s">
        <v>843</v>
      </c>
      <c r="G465" s="136">
        <v>0</v>
      </c>
      <c r="H465" s="136">
        <v>0</v>
      </c>
    </row>
    <row r="466" spans="1:8" ht="21.75" customHeight="1">
      <c r="A466" s="146"/>
      <c r="B466" s="147"/>
      <c r="C466" s="150"/>
      <c r="D466" s="150"/>
      <c r="E466" s="135">
        <v>2060206</v>
      </c>
      <c r="F466" s="119" t="s">
        <v>844</v>
      </c>
      <c r="G466" s="136">
        <v>0</v>
      </c>
      <c r="H466" s="136">
        <v>0</v>
      </c>
    </row>
    <row r="467" spans="1:8" ht="21.75" customHeight="1">
      <c r="A467" s="146"/>
      <c r="B467" s="147"/>
      <c r="C467" s="150"/>
      <c r="D467" s="150"/>
      <c r="E467" s="135">
        <v>2060207</v>
      </c>
      <c r="F467" s="119" t="s">
        <v>845</v>
      </c>
      <c r="G467" s="136">
        <v>0</v>
      </c>
      <c r="H467" s="136">
        <v>0</v>
      </c>
    </row>
    <row r="468" spans="1:8" ht="21.75" customHeight="1">
      <c r="A468" s="146"/>
      <c r="B468" s="147"/>
      <c r="C468" s="150"/>
      <c r="D468" s="150"/>
      <c r="E468" s="135">
        <v>2060299</v>
      </c>
      <c r="F468" s="119" t="s">
        <v>846</v>
      </c>
      <c r="G468" s="136">
        <v>9</v>
      </c>
      <c r="H468" s="136">
        <v>9</v>
      </c>
    </row>
    <row r="469" spans="1:8" ht="21.75" customHeight="1">
      <c r="A469" s="146"/>
      <c r="B469" s="147"/>
      <c r="C469" s="150"/>
      <c r="D469" s="150"/>
      <c r="E469" s="135">
        <v>20603</v>
      </c>
      <c r="F469" s="116" t="s">
        <v>847</v>
      </c>
      <c r="G469" s="136">
        <f>SUM(G470:G474)</f>
        <v>3</v>
      </c>
      <c r="H469" s="136">
        <f>SUM(H470:H474)</f>
        <v>0</v>
      </c>
    </row>
    <row r="470" spans="1:8" ht="21.75" customHeight="1">
      <c r="A470" s="146"/>
      <c r="B470" s="147"/>
      <c r="C470" s="150"/>
      <c r="D470" s="150"/>
      <c r="E470" s="135">
        <v>2060301</v>
      </c>
      <c r="F470" s="119" t="s">
        <v>839</v>
      </c>
      <c r="G470" s="136">
        <v>0</v>
      </c>
      <c r="H470" s="136">
        <v>0</v>
      </c>
    </row>
    <row r="471" spans="1:8" ht="21.75" customHeight="1">
      <c r="A471" s="146"/>
      <c r="B471" s="147"/>
      <c r="C471" s="150"/>
      <c r="D471" s="150"/>
      <c r="E471" s="135">
        <v>2060302</v>
      </c>
      <c r="F471" s="119" t="s">
        <v>848</v>
      </c>
      <c r="G471" s="136">
        <v>0</v>
      </c>
      <c r="H471" s="136">
        <v>0</v>
      </c>
    </row>
    <row r="472" spans="1:8" ht="21.75" customHeight="1">
      <c r="A472" s="146"/>
      <c r="B472" s="147"/>
      <c r="C472" s="150"/>
      <c r="D472" s="150"/>
      <c r="E472" s="135">
        <v>2060303</v>
      </c>
      <c r="F472" s="119" t="s">
        <v>849</v>
      </c>
      <c r="G472" s="136">
        <v>0</v>
      </c>
      <c r="H472" s="136">
        <v>0</v>
      </c>
    </row>
    <row r="473" spans="1:8" ht="21.75" customHeight="1">
      <c r="A473" s="146"/>
      <c r="B473" s="147"/>
      <c r="C473" s="150"/>
      <c r="D473" s="150"/>
      <c r="E473" s="135">
        <v>2060304</v>
      </c>
      <c r="F473" s="119" t="s">
        <v>850</v>
      </c>
      <c r="G473" s="136">
        <v>0</v>
      </c>
      <c r="H473" s="136">
        <v>0</v>
      </c>
    </row>
    <row r="474" spans="1:8" ht="21.75" customHeight="1">
      <c r="A474" s="146"/>
      <c r="B474" s="147"/>
      <c r="C474" s="150"/>
      <c r="D474" s="150"/>
      <c r="E474" s="135">
        <v>2060399</v>
      </c>
      <c r="F474" s="119" t="s">
        <v>851</v>
      </c>
      <c r="G474" s="136">
        <v>3</v>
      </c>
      <c r="H474" s="136">
        <v>0</v>
      </c>
    </row>
    <row r="475" spans="1:8" ht="21.75" customHeight="1">
      <c r="A475" s="146"/>
      <c r="B475" s="147"/>
      <c r="C475" s="150"/>
      <c r="D475" s="150"/>
      <c r="E475" s="135">
        <v>20604</v>
      </c>
      <c r="F475" s="116" t="s">
        <v>852</v>
      </c>
      <c r="G475" s="136">
        <f>SUM(G476:G480)</f>
        <v>761</v>
      </c>
      <c r="H475" s="136">
        <f>SUM(H476:H480)</f>
        <v>336</v>
      </c>
    </row>
    <row r="476" spans="1:8" ht="21.75" customHeight="1">
      <c r="A476" s="146"/>
      <c r="B476" s="147"/>
      <c r="C476" s="150"/>
      <c r="D476" s="150"/>
      <c r="E476" s="135">
        <v>2060401</v>
      </c>
      <c r="F476" s="119" t="s">
        <v>839</v>
      </c>
      <c r="G476" s="136">
        <v>0</v>
      </c>
      <c r="H476" s="136">
        <v>0</v>
      </c>
    </row>
    <row r="477" spans="1:8" ht="21.75" customHeight="1">
      <c r="A477" s="146"/>
      <c r="B477" s="147"/>
      <c r="C477" s="150"/>
      <c r="D477" s="150"/>
      <c r="E477" s="135">
        <v>2060402</v>
      </c>
      <c r="F477" s="119" t="s">
        <v>853</v>
      </c>
      <c r="G477" s="136">
        <v>0</v>
      </c>
      <c r="H477" s="136">
        <v>0</v>
      </c>
    </row>
    <row r="478" spans="1:8" ht="21.75" customHeight="1">
      <c r="A478" s="146"/>
      <c r="B478" s="147"/>
      <c r="C478" s="150"/>
      <c r="D478" s="150"/>
      <c r="E478" s="135">
        <v>2060403</v>
      </c>
      <c r="F478" s="119" t="s">
        <v>854</v>
      </c>
      <c r="G478" s="136">
        <v>0</v>
      </c>
      <c r="H478" s="136">
        <v>0</v>
      </c>
    </row>
    <row r="479" spans="1:8" ht="21.75" customHeight="1">
      <c r="A479" s="146"/>
      <c r="B479" s="147"/>
      <c r="C479" s="150"/>
      <c r="D479" s="150"/>
      <c r="E479" s="135">
        <v>2060404</v>
      </c>
      <c r="F479" s="119" t="s">
        <v>855</v>
      </c>
      <c r="G479" s="136">
        <v>0</v>
      </c>
      <c r="H479" s="136">
        <v>0</v>
      </c>
    </row>
    <row r="480" spans="1:8" ht="21.75" customHeight="1">
      <c r="A480" s="146"/>
      <c r="B480" s="147"/>
      <c r="C480" s="150"/>
      <c r="D480" s="150"/>
      <c r="E480" s="135">
        <v>2060499</v>
      </c>
      <c r="F480" s="119" t="s">
        <v>856</v>
      </c>
      <c r="G480" s="136">
        <v>761</v>
      </c>
      <c r="H480" s="136">
        <v>336</v>
      </c>
    </row>
    <row r="481" spans="1:8" ht="21.75" customHeight="1">
      <c r="A481" s="146"/>
      <c r="B481" s="147"/>
      <c r="C481" s="150"/>
      <c r="D481" s="150"/>
      <c r="E481" s="135">
        <v>20605</v>
      </c>
      <c r="F481" s="116" t="s">
        <v>857</v>
      </c>
      <c r="G481" s="136">
        <f>SUM(G482:G485)</f>
        <v>0</v>
      </c>
      <c r="H481" s="136">
        <f>SUM(H482:H485)</f>
        <v>0</v>
      </c>
    </row>
    <row r="482" spans="1:8" ht="21.75" customHeight="1">
      <c r="A482" s="146"/>
      <c r="B482" s="147"/>
      <c r="C482" s="150"/>
      <c r="D482" s="150"/>
      <c r="E482" s="135">
        <v>2060501</v>
      </c>
      <c r="F482" s="119" t="s">
        <v>839</v>
      </c>
      <c r="G482" s="136">
        <v>0</v>
      </c>
      <c r="H482" s="136">
        <v>0</v>
      </c>
    </row>
    <row r="483" spans="1:8" ht="21.75" customHeight="1">
      <c r="A483" s="146"/>
      <c r="B483" s="147"/>
      <c r="C483" s="150"/>
      <c r="D483" s="150"/>
      <c r="E483" s="135">
        <v>2060502</v>
      </c>
      <c r="F483" s="119" t="s">
        <v>858</v>
      </c>
      <c r="G483" s="136">
        <v>0</v>
      </c>
      <c r="H483" s="136">
        <v>0</v>
      </c>
    </row>
    <row r="484" spans="1:8" ht="21.75" customHeight="1">
      <c r="A484" s="146"/>
      <c r="B484" s="147"/>
      <c r="C484" s="150"/>
      <c r="D484" s="150"/>
      <c r="E484" s="135">
        <v>2060503</v>
      </c>
      <c r="F484" s="119" t="s">
        <v>859</v>
      </c>
      <c r="G484" s="136">
        <v>0</v>
      </c>
      <c r="H484" s="136">
        <v>0</v>
      </c>
    </row>
    <row r="485" spans="1:8" ht="21.75" customHeight="1">
      <c r="A485" s="146"/>
      <c r="B485" s="147"/>
      <c r="C485" s="150"/>
      <c r="D485" s="150"/>
      <c r="E485" s="135">
        <v>2060599</v>
      </c>
      <c r="F485" s="119" t="s">
        <v>860</v>
      </c>
      <c r="G485" s="136">
        <v>0</v>
      </c>
      <c r="H485" s="136">
        <v>0</v>
      </c>
    </row>
    <row r="486" spans="1:8" ht="21.75" customHeight="1">
      <c r="A486" s="146"/>
      <c r="B486" s="147"/>
      <c r="C486" s="150"/>
      <c r="D486" s="150"/>
      <c r="E486" s="135">
        <v>20606</v>
      </c>
      <c r="F486" s="116" t="s">
        <v>861</v>
      </c>
      <c r="G486" s="136">
        <f>SUM(G487:G490)</f>
        <v>6</v>
      </c>
      <c r="H486" s="136">
        <f>SUM(H487:H490)</f>
        <v>0</v>
      </c>
    </row>
    <row r="487" spans="1:8" ht="21.75" customHeight="1">
      <c r="A487" s="146"/>
      <c r="B487" s="147"/>
      <c r="C487" s="150"/>
      <c r="D487" s="150"/>
      <c r="E487" s="135">
        <v>2060601</v>
      </c>
      <c r="F487" s="119" t="s">
        <v>862</v>
      </c>
      <c r="G487" s="136">
        <v>0</v>
      </c>
      <c r="H487" s="136">
        <v>0</v>
      </c>
    </row>
    <row r="488" spans="1:8" ht="21.75" customHeight="1">
      <c r="A488" s="146"/>
      <c r="B488" s="147"/>
      <c r="C488" s="150"/>
      <c r="D488" s="150"/>
      <c r="E488" s="135">
        <v>2060602</v>
      </c>
      <c r="F488" s="119" t="s">
        <v>863</v>
      </c>
      <c r="G488" s="136">
        <v>6</v>
      </c>
      <c r="H488" s="136">
        <v>0</v>
      </c>
    </row>
    <row r="489" spans="1:8" ht="21.75" customHeight="1">
      <c r="A489" s="146"/>
      <c r="B489" s="147"/>
      <c r="C489" s="150"/>
      <c r="D489" s="150"/>
      <c r="E489" s="135">
        <v>2060603</v>
      </c>
      <c r="F489" s="119" t="s">
        <v>864</v>
      </c>
      <c r="G489" s="136">
        <v>0</v>
      </c>
      <c r="H489" s="136">
        <v>0</v>
      </c>
    </row>
    <row r="490" spans="1:8" ht="21.75" customHeight="1">
      <c r="A490" s="146"/>
      <c r="B490" s="147"/>
      <c r="C490" s="150"/>
      <c r="D490" s="150"/>
      <c r="E490" s="135">
        <v>2060699</v>
      </c>
      <c r="F490" s="119" t="s">
        <v>865</v>
      </c>
      <c r="G490" s="136">
        <v>0</v>
      </c>
      <c r="H490" s="136">
        <v>0</v>
      </c>
    </row>
    <row r="491" spans="1:8" ht="21.75" customHeight="1">
      <c r="A491" s="146"/>
      <c r="B491" s="147"/>
      <c r="C491" s="150"/>
      <c r="D491" s="150"/>
      <c r="E491" s="135">
        <v>20607</v>
      </c>
      <c r="F491" s="116" t="s">
        <v>866</v>
      </c>
      <c r="G491" s="136">
        <f>SUM(G492:G497)</f>
        <v>150</v>
      </c>
      <c r="H491" s="136">
        <f>SUM(H492:H497)</f>
        <v>96</v>
      </c>
    </row>
    <row r="492" spans="1:8" ht="21.75" customHeight="1">
      <c r="A492" s="146"/>
      <c r="B492" s="147"/>
      <c r="C492" s="150"/>
      <c r="D492" s="150"/>
      <c r="E492" s="135">
        <v>2060701</v>
      </c>
      <c r="F492" s="119" t="s">
        <v>839</v>
      </c>
      <c r="G492" s="136">
        <v>92</v>
      </c>
      <c r="H492" s="136">
        <v>92</v>
      </c>
    </row>
    <row r="493" spans="1:8" ht="21.75" customHeight="1">
      <c r="A493" s="146"/>
      <c r="B493" s="147"/>
      <c r="C493" s="150"/>
      <c r="D493" s="150"/>
      <c r="E493" s="135">
        <v>2060702</v>
      </c>
      <c r="F493" s="119" t="s">
        <v>867</v>
      </c>
      <c r="G493" s="136">
        <v>14</v>
      </c>
      <c r="H493" s="136">
        <v>0</v>
      </c>
    </row>
    <row r="494" spans="1:8" ht="21.75" customHeight="1">
      <c r="A494" s="146"/>
      <c r="B494" s="147"/>
      <c r="C494" s="150"/>
      <c r="D494" s="150"/>
      <c r="E494" s="135">
        <v>2060703</v>
      </c>
      <c r="F494" s="119" t="s">
        <v>868</v>
      </c>
      <c r="G494" s="136">
        <v>4</v>
      </c>
      <c r="H494" s="136">
        <v>4</v>
      </c>
    </row>
    <row r="495" spans="1:8" ht="21.75" customHeight="1">
      <c r="A495" s="146"/>
      <c r="B495" s="147"/>
      <c r="C495" s="150"/>
      <c r="D495" s="150"/>
      <c r="E495" s="135">
        <v>2060704</v>
      </c>
      <c r="F495" s="119" t="s">
        <v>869</v>
      </c>
      <c r="G495" s="136">
        <v>0</v>
      </c>
      <c r="H495" s="136">
        <v>0</v>
      </c>
    </row>
    <row r="496" spans="1:8" ht="21.75" customHeight="1">
      <c r="A496" s="146"/>
      <c r="B496" s="147"/>
      <c r="C496" s="150"/>
      <c r="D496" s="150"/>
      <c r="E496" s="135">
        <v>2060705</v>
      </c>
      <c r="F496" s="119" t="s">
        <v>870</v>
      </c>
      <c r="G496" s="136">
        <v>0</v>
      </c>
      <c r="H496" s="136">
        <v>0</v>
      </c>
    </row>
    <row r="497" spans="1:8" ht="21.75" customHeight="1">
      <c r="A497" s="146"/>
      <c r="B497" s="147"/>
      <c r="C497" s="150"/>
      <c r="D497" s="150"/>
      <c r="E497" s="135">
        <v>2060799</v>
      </c>
      <c r="F497" s="119" t="s">
        <v>871</v>
      </c>
      <c r="G497" s="136">
        <v>40</v>
      </c>
      <c r="H497" s="136">
        <v>0</v>
      </c>
    </row>
    <row r="498" spans="1:8" ht="21.75" customHeight="1">
      <c r="A498" s="146"/>
      <c r="B498" s="147"/>
      <c r="C498" s="150"/>
      <c r="D498" s="150"/>
      <c r="E498" s="135">
        <v>20608</v>
      </c>
      <c r="F498" s="116" t="s">
        <v>872</v>
      </c>
      <c r="G498" s="136">
        <f>SUM(G499:G501)</f>
        <v>0</v>
      </c>
      <c r="H498" s="136">
        <f>SUM(H499:H501)</f>
        <v>0</v>
      </c>
    </row>
    <row r="499" spans="1:8" ht="21.75" customHeight="1">
      <c r="A499" s="146"/>
      <c r="B499" s="147"/>
      <c r="C499" s="150"/>
      <c r="D499" s="150"/>
      <c r="E499" s="135">
        <v>2060801</v>
      </c>
      <c r="F499" s="119" t="s">
        <v>873</v>
      </c>
      <c r="G499" s="136">
        <v>0</v>
      </c>
      <c r="H499" s="136">
        <v>0</v>
      </c>
    </row>
    <row r="500" spans="1:8" ht="21.75" customHeight="1">
      <c r="A500" s="146"/>
      <c r="B500" s="147"/>
      <c r="C500" s="150"/>
      <c r="D500" s="150"/>
      <c r="E500" s="135">
        <v>2060802</v>
      </c>
      <c r="F500" s="119" t="s">
        <v>874</v>
      </c>
      <c r="G500" s="136">
        <v>0</v>
      </c>
      <c r="H500" s="136">
        <v>0</v>
      </c>
    </row>
    <row r="501" spans="1:8" ht="21.75" customHeight="1">
      <c r="A501" s="146"/>
      <c r="B501" s="147"/>
      <c r="C501" s="150"/>
      <c r="D501" s="150"/>
      <c r="E501" s="135">
        <v>2060899</v>
      </c>
      <c r="F501" s="119" t="s">
        <v>875</v>
      </c>
      <c r="G501" s="136">
        <v>0</v>
      </c>
      <c r="H501" s="136">
        <v>0</v>
      </c>
    </row>
    <row r="502" spans="1:8" ht="21.75" customHeight="1">
      <c r="A502" s="146"/>
      <c r="B502" s="147"/>
      <c r="C502" s="150"/>
      <c r="D502" s="150"/>
      <c r="E502" s="135">
        <v>20609</v>
      </c>
      <c r="F502" s="116" t="s">
        <v>1181</v>
      </c>
      <c r="G502" s="136">
        <f>G503+G504</f>
        <v>0</v>
      </c>
      <c r="H502" s="136">
        <f>H503+H504</f>
        <v>0</v>
      </c>
    </row>
    <row r="503" spans="1:8" ht="21.75" customHeight="1">
      <c r="A503" s="146"/>
      <c r="B503" s="147"/>
      <c r="C503" s="150"/>
      <c r="D503" s="150"/>
      <c r="E503" s="135">
        <v>2060901</v>
      </c>
      <c r="F503" s="119" t="s">
        <v>876</v>
      </c>
      <c r="G503" s="136">
        <v>0</v>
      </c>
      <c r="H503" s="136">
        <v>0</v>
      </c>
    </row>
    <row r="504" spans="1:8" ht="21.75" customHeight="1">
      <c r="A504" s="146"/>
      <c r="B504" s="147"/>
      <c r="C504" s="150"/>
      <c r="D504" s="150"/>
      <c r="E504" s="135">
        <v>2060902</v>
      </c>
      <c r="F504" s="119" t="s">
        <v>877</v>
      </c>
      <c r="G504" s="136">
        <v>0</v>
      </c>
      <c r="H504" s="136">
        <v>0</v>
      </c>
    </row>
    <row r="505" spans="1:8" ht="21.75" customHeight="1">
      <c r="A505" s="146"/>
      <c r="B505" s="147"/>
      <c r="C505" s="150"/>
      <c r="D505" s="150"/>
      <c r="E505" s="135">
        <v>20699</v>
      </c>
      <c r="F505" s="116" t="s">
        <v>878</v>
      </c>
      <c r="G505" s="136">
        <f>SUM(G506:G509)</f>
        <v>4031</v>
      </c>
      <c r="H505" s="136">
        <f>SUM(H506:H509)</f>
        <v>636</v>
      </c>
    </row>
    <row r="506" spans="1:8" ht="21.75" customHeight="1">
      <c r="A506" s="146"/>
      <c r="B506" s="147"/>
      <c r="C506" s="150"/>
      <c r="D506" s="150"/>
      <c r="E506" s="135">
        <v>2069901</v>
      </c>
      <c r="F506" s="119" t="s">
        <v>879</v>
      </c>
      <c r="G506" s="136">
        <v>0</v>
      </c>
      <c r="H506" s="136">
        <v>0</v>
      </c>
    </row>
    <row r="507" spans="1:8" ht="21.75" customHeight="1">
      <c r="A507" s="146"/>
      <c r="B507" s="147"/>
      <c r="C507" s="150"/>
      <c r="D507" s="150"/>
      <c r="E507" s="135">
        <v>2069902</v>
      </c>
      <c r="F507" s="119" t="s">
        <v>880</v>
      </c>
      <c r="G507" s="136">
        <v>0</v>
      </c>
      <c r="H507" s="136">
        <v>0</v>
      </c>
    </row>
    <row r="508" spans="1:8" ht="21.75" customHeight="1">
      <c r="A508" s="146"/>
      <c r="B508" s="147"/>
      <c r="C508" s="150"/>
      <c r="D508" s="150"/>
      <c r="E508" s="135">
        <v>2069903</v>
      </c>
      <c r="F508" s="119" t="s">
        <v>881</v>
      </c>
      <c r="G508" s="136">
        <v>0</v>
      </c>
      <c r="H508" s="136">
        <v>0</v>
      </c>
    </row>
    <row r="509" spans="1:8" ht="21.75" customHeight="1">
      <c r="A509" s="146"/>
      <c r="B509" s="147"/>
      <c r="C509" s="150"/>
      <c r="D509" s="150"/>
      <c r="E509" s="135">
        <v>2069999</v>
      </c>
      <c r="F509" s="119" t="s">
        <v>882</v>
      </c>
      <c r="G509" s="136">
        <v>4031</v>
      </c>
      <c r="H509" s="136">
        <v>636</v>
      </c>
    </row>
    <row r="510" spans="1:8" ht="21.75" customHeight="1">
      <c r="A510" s="146"/>
      <c r="B510" s="147"/>
      <c r="C510" s="152"/>
      <c r="D510" s="152"/>
      <c r="E510" s="135">
        <v>207</v>
      </c>
      <c r="F510" s="116" t="s">
        <v>1403</v>
      </c>
      <c r="G510" s="136">
        <f>SUM(G511,G527,G535,G546,G555,G562)</f>
        <v>30016</v>
      </c>
      <c r="H510" s="136">
        <f>SUM(H511,H527,H535,H546,H555,H562)</f>
        <v>2654</v>
      </c>
    </row>
    <row r="511" spans="1:8" ht="21.75" customHeight="1">
      <c r="A511" s="146"/>
      <c r="B511" s="147"/>
      <c r="C511" s="152"/>
      <c r="D511" s="152"/>
      <c r="E511" s="135">
        <v>20701</v>
      </c>
      <c r="F511" s="116" t="s">
        <v>1404</v>
      </c>
      <c r="G511" s="136">
        <f>SUM(G512:G526)</f>
        <v>21492</v>
      </c>
      <c r="H511" s="136">
        <f>SUM(H512:H526)</f>
        <v>979</v>
      </c>
    </row>
    <row r="512" spans="1:8" ht="21.75" customHeight="1">
      <c r="A512" s="146"/>
      <c r="B512" s="147"/>
      <c r="C512" s="150"/>
      <c r="D512" s="150"/>
      <c r="E512" s="135">
        <v>2070101</v>
      </c>
      <c r="F512" s="119" t="s">
        <v>383</v>
      </c>
      <c r="G512" s="136">
        <v>2806</v>
      </c>
      <c r="H512" s="136">
        <v>620</v>
      </c>
    </row>
    <row r="513" spans="1:8" ht="21.75" customHeight="1">
      <c r="A513" s="146"/>
      <c r="B513" s="147"/>
      <c r="C513" s="150"/>
      <c r="D513" s="150"/>
      <c r="E513" s="135">
        <v>2070102</v>
      </c>
      <c r="F513" s="119" t="s">
        <v>385</v>
      </c>
      <c r="G513" s="136">
        <v>0</v>
      </c>
      <c r="H513" s="136">
        <v>0</v>
      </c>
    </row>
    <row r="514" spans="1:8" ht="21.75" customHeight="1">
      <c r="A514" s="146"/>
      <c r="B514" s="147"/>
      <c r="C514" s="150"/>
      <c r="D514" s="150"/>
      <c r="E514" s="135">
        <v>2070103</v>
      </c>
      <c r="F514" s="119" t="s">
        <v>387</v>
      </c>
      <c r="G514" s="136">
        <v>0</v>
      </c>
      <c r="H514" s="136">
        <v>0</v>
      </c>
    </row>
    <row r="515" spans="1:8" ht="21.75" customHeight="1">
      <c r="A515" s="146"/>
      <c r="B515" s="147"/>
      <c r="C515" s="150"/>
      <c r="D515" s="150"/>
      <c r="E515" s="135">
        <v>2070104</v>
      </c>
      <c r="F515" s="119" t="s">
        <v>883</v>
      </c>
      <c r="G515" s="136">
        <v>171</v>
      </c>
      <c r="H515" s="136">
        <v>55</v>
      </c>
    </row>
    <row r="516" spans="1:8" ht="21.75" customHeight="1">
      <c r="A516" s="146"/>
      <c r="B516" s="147"/>
      <c r="C516" s="150"/>
      <c r="D516" s="150"/>
      <c r="E516" s="135">
        <v>2070105</v>
      </c>
      <c r="F516" s="119" t="s">
        <v>884</v>
      </c>
      <c r="G516" s="136">
        <v>0</v>
      </c>
      <c r="H516" s="136">
        <v>0</v>
      </c>
    </row>
    <row r="517" spans="1:8" ht="21.75" customHeight="1">
      <c r="A517" s="146"/>
      <c r="B517" s="147"/>
      <c r="C517" s="150"/>
      <c r="D517" s="150"/>
      <c r="E517" s="135">
        <v>2070106</v>
      </c>
      <c r="F517" s="119" t="s">
        <v>885</v>
      </c>
      <c r="G517" s="136">
        <v>0</v>
      </c>
      <c r="H517" s="136">
        <v>0</v>
      </c>
    </row>
    <row r="518" spans="1:8" ht="21.75" customHeight="1">
      <c r="A518" s="146"/>
      <c r="B518" s="147"/>
      <c r="C518" s="150"/>
      <c r="D518" s="150"/>
      <c r="E518" s="135">
        <v>2070107</v>
      </c>
      <c r="F518" s="119" t="s">
        <v>886</v>
      </c>
      <c r="G518" s="136">
        <v>373</v>
      </c>
      <c r="H518" s="136">
        <v>0</v>
      </c>
    </row>
    <row r="519" spans="1:8" ht="21.75" customHeight="1">
      <c r="A519" s="146"/>
      <c r="B519" s="147"/>
      <c r="C519" s="150"/>
      <c r="D519" s="150"/>
      <c r="E519" s="135">
        <v>2070108</v>
      </c>
      <c r="F519" s="119" t="s">
        <v>887</v>
      </c>
      <c r="G519" s="136">
        <v>143</v>
      </c>
      <c r="H519" s="136">
        <v>0</v>
      </c>
    </row>
    <row r="520" spans="1:8" ht="21.75" customHeight="1">
      <c r="A520" s="146"/>
      <c r="B520" s="147"/>
      <c r="C520" s="150"/>
      <c r="D520" s="150"/>
      <c r="E520" s="135">
        <v>2070109</v>
      </c>
      <c r="F520" s="119" t="s">
        <v>888</v>
      </c>
      <c r="G520" s="136">
        <v>2594</v>
      </c>
      <c r="H520" s="136">
        <v>45</v>
      </c>
    </row>
    <row r="521" spans="1:8" ht="21.75" customHeight="1">
      <c r="A521" s="146"/>
      <c r="B521" s="147"/>
      <c r="C521" s="150"/>
      <c r="D521" s="150"/>
      <c r="E521" s="135">
        <v>2070110</v>
      </c>
      <c r="F521" s="119" t="s">
        <v>1405</v>
      </c>
      <c r="G521" s="136">
        <v>0</v>
      </c>
      <c r="H521" s="136">
        <v>0</v>
      </c>
    </row>
    <row r="522" spans="1:8" ht="21.75" customHeight="1">
      <c r="A522" s="146"/>
      <c r="B522" s="147"/>
      <c r="C522" s="150"/>
      <c r="D522" s="150"/>
      <c r="E522" s="135">
        <v>2070111</v>
      </c>
      <c r="F522" s="119" t="s">
        <v>889</v>
      </c>
      <c r="G522" s="136">
        <v>0</v>
      </c>
      <c r="H522" s="136">
        <v>0</v>
      </c>
    </row>
    <row r="523" spans="1:8" ht="21.75" customHeight="1">
      <c r="A523" s="146"/>
      <c r="B523" s="147"/>
      <c r="C523" s="150"/>
      <c r="D523" s="150"/>
      <c r="E523" s="135">
        <v>2070112</v>
      </c>
      <c r="F523" s="119" t="s">
        <v>1406</v>
      </c>
      <c r="G523" s="136">
        <v>0</v>
      </c>
      <c r="H523" s="136">
        <v>0</v>
      </c>
    </row>
    <row r="524" spans="1:8" ht="21.75" customHeight="1">
      <c r="A524" s="146"/>
      <c r="B524" s="147"/>
      <c r="C524" s="150"/>
      <c r="D524" s="150"/>
      <c r="E524" s="135">
        <v>2070113</v>
      </c>
      <c r="F524" s="119" t="s">
        <v>184</v>
      </c>
      <c r="G524" s="136">
        <v>7</v>
      </c>
      <c r="H524" s="136">
        <v>0</v>
      </c>
    </row>
    <row r="525" spans="1:8" ht="21.75" customHeight="1">
      <c r="A525" s="146"/>
      <c r="B525" s="147"/>
      <c r="C525" s="150"/>
      <c r="D525" s="150"/>
      <c r="E525" s="135">
        <v>2070114</v>
      </c>
      <c r="F525" s="119" t="s">
        <v>185</v>
      </c>
      <c r="G525" s="136">
        <v>457</v>
      </c>
      <c r="H525" s="136">
        <v>0</v>
      </c>
    </row>
    <row r="526" spans="1:8" ht="21.75" customHeight="1">
      <c r="A526" s="146"/>
      <c r="B526" s="147"/>
      <c r="C526" s="150"/>
      <c r="D526" s="150"/>
      <c r="E526" s="135">
        <v>2070199</v>
      </c>
      <c r="F526" s="119" t="s">
        <v>1407</v>
      </c>
      <c r="G526" s="136">
        <v>14941</v>
      </c>
      <c r="H526" s="136">
        <v>259</v>
      </c>
    </row>
    <row r="527" spans="1:8" ht="21.75" customHeight="1">
      <c r="A527" s="146"/>
      <c r="B527" s="147"/>
      <c r="C527" s="150"/>
      <c r="D527" s="150"/>
      <c r="E527" s="135">
        <v>20702</v>
      </c>
      <c r="F527" s="116" t="s">
        <v>890</v>
      </c>
      <c r="G527" s="136">
        <f>SUM(G528:G534)</f>
        <v>745</v>
      </c>
      <c r="H527" s="136">
        <f>SUM(H528:H534)</f>
        <v>0</v>
      </c>
    </row>
    <row r="528" spans="1:8" ht="21.75" customHeight="1">
      <c r="A528" s="146"/>
      <c r="B528" s="147"/>
      <c r="C528" s="150"/>
      <c r="D528" s="150"/>
      <c r="E528" s="135">
        <v>2070201</v>
      </c>
      <c r="F528" s="119" t="s">
        <v>383</v>
      </c>
      <c r="G528" s="136">
        <v>218</v>
      </c>
      <c r="H528" s="136">
        <v>0</v>
      </c>
    </row>
    <row r="529" spans="1:8" ht="21.75" customHeight="1">
      <c r="A529" s="146"/>
      <c r="B529" s="147"/>
      <c r="C529" s="150"/>
      <c r="D529" s="150"/>
      <c r="E529" s="135">
        <v>2070202</v>
      </c>
      <c r="F529" s="119" t="s">
        <v>385</v>
      </c>
      <c r="G529" s="136">
        <v>0</v>
      </c>
      <c r="H529" s="136">
        <v>0</v>
      </c>
    </row>
    <row r="530" spans="1:8" ht="21.75" customHeight="1">
      <c r="A530" s="146"/>
      <c r="B530" s="147"/>
      <c r="C530" s="150"/>
      <c r="D530" s="150"/>
      <c r="E530" s="135">
        <v>2070203</v>
      </c>
      <c r="F530" s="119" t="s">
        <v>387</v>
      </c>
      <c r="G530" s="136">
        <v>0</v>
      </c>
      <c r="H530" s="136">
        <v>0</v>
      </c>
    </row>
    <row r="531" spans="1:8" ht="21.75" customHeight="1">
      <c r="A531" s="146"/>
      <c r="B531" s="147"/>
      <c r="C531" s="150"/>
      <c r="D531" s="150"/>
      <c r="E531" s="135">
        <v>2070204</v>
      </c>
      <c r="F531" s="119" t="s">
        <v>891</v>
      </c>
      <c r="G531" s="136">
        <v>222</v>
      </c>
      <c r="H531" s="136">
        <v>0</v>
      </c>
    </row>
    <row r="532" spans="1:8" ht="21.75" customHeight="1">
      <c r="A532" s="146"/>
      <c r="B532" s="147"/>
      <c r="C532" s="150"/>
      <c r="D532" s="150"/>
      <c r="E532" s="135">
        <v>2070205</v>
      </c>
      <c r="F532" s="119" t="s">
        <v>892</v>
      </c>
      <c r="G532" s="136">
        <v>305</v>
      </c>
      <c r="H532" s="136">
        <v>0</v>
      </c>
    </row>
    <row r="533" spans="1:8" ht="21.75" customHeight="1">
      <c r="A533" s="146"/>
      <c r="B533" s="147"/>
      <c r="C533" s="150"/>
      <c r="D533" s="150"/>
      <c r="E533" s="135">
        <v>2070206</v>
      </c>
      <c r="F533" s="119" t="s">
        <v>893</v>
      </c>
      <c r="G533" s="136">
        <v>0</v>
      </c>
      <c r="H533" s="136">
        <v>0</v>
      </c>
    </row>
    <row r="534" spans="1:8" ht="21.75" customHeight="1">
      <c r="A534" s="146"/>
      <c r="B534" s="147"/>
      <c r="C534" s="150"/>
      <c r="D534" s="150"/>
      <c r="E534" s="135">
        <v>2070299</v>
      </c>
      <c r="F534" s="119" t="s">
        <v>894</v>
      </c>
      <c r="G534" s="136">
        <v>0</v>
      </c>
      <c r="H534" s="136">
        <v>0</v>
      </c>
    </row>
    <row r="535" spans="1:8" ht="21.75" customHeight="1">
      <c r="A535" s="146"/>
      <c r="B535" s="147"/>
      <c r="C535" s="150"/>
      <c r="D535" s="150"/>
      <c r="E535" s="135">
        <v>20703</v>
      </c>
      <c r="F535" s="116" t="s">
        <v>895</v>
      </c>
      <c r="G535" s="136">
        <f>SUM(G536:G545)</f>
        <v>846</v>
      </c>
      <c r="H535" s="136">
        <f>SUM(H536:H545)</f>
        <v>189</v>
      </c>
    </row>
    <row r="536" spans="1:8" ht="21.75" customHeight="1">
      <c r="A536" s="146"/>
      <c r="B536" s="147"/>
      <c r="C536" s="150"/>
      <c r="D536" s="150"/>
      <c r="E536" s="135">
        <v>2070301</v>
      </c>
      <c r="F536" s="119" t="s">
        <v>383</v>
      </c>
      <c r="G536" s="136">
        <v>350</v>
      </c>
      <c r="H536" s="136">
        <v>143</v>
      </c>
    </row>
    <row r="537" spans="1:8" ht="21.75" customHeight="1">
      <c r="A537" s="146"/>
      <c r="B537" s="147"/>
      <c r="C537" s="150"/>
      <c r="D537" s="150"/>
      <c r="E537" s="135">
        <v>2070302</v>
      </c>
      <c r="F537" s="119" t="s">
        <v>385</v>
      </c>
      <c r="G537" s="136">
        <v>0</v>
      </c>
      <c r="H537" s="136">
        <v>0</v>
      </c>
    </row>
    <row r="538" spans="1:8" ht="21.75" customHeight="1">
      <c r="A538" s="146"/>
      <c r="B538" s="147"/>
      <c r="C538" s="150"/>
      <c r="D538" s="150"/>
      <c r="E538" s="135">
        <v>2070303</v>
      </c>
      <c r="F538" s="119" t="s">
        <v>387</v>
      </c>
      <c r="G538" s="136">
        <v>0</v>
      </c>
      <c r="H538" s="136">
        <v>0</v>
      </c>
    </row>
    <row r="539" spans="1:8" ht="21.75" customHeight="1">
      <c r="A539" s="146"/>
      <c r="B539" s="147"/>
      <c r="C539" s="150"/>
      <c r="D539" s="150"/>
      <c r="E539" s="135">
        <v>2070304</v>
      </c>
      <c r="F539" s="119" t="s">
        <v>896</v>
      </c>
      <c r="G539" s="136">
        <v>0</v>
      </c>
      <c r="H539" s="136">
        <v>0</v>
      </c>
    </row>
    <row r="540" spans="1:8" ht="21.75" customHeight="1">
      <c r="A540" s="146"/>
      <c r="B540" s="147"/>
      <c r="C540" s="150"/>
      <c r="D540" s="150"/>
      <c r="E540" s="135">
        <v>2070305</v>
      </c>
      <c r="F540" s="119" t="s">
        <v>897</v>
      </c>
      <c r="G540" s="136">
        <v>0</v>
      </c>
      <c r="H540" s="136">
        <v>0</v>
      </c>
    </row>
    <row r="541" spans="1:8" ht="21.75" customHeight="1">
      <c r="A541" s="146"/>
      <c r="B541" s="147"/>
      <c r="C541" s="150"/>
      <c r="D541" s="150"/>
      <c r="E541" s="135">
        <v>2070306</v>
      </c>
      <c r="F541" s="119" t="s">
        <v>898</v>
      </c>
      <c r="G541" s="136">
        <v>0</v>
      </c>
      <c r="H541" s="136">
        <v>0</v>
      </c>
    </row>
    <row r="542" spans="1:8" ht="21.75" customHeight="1">
      <c r="A542" s="146"/>
      <c r="B542" s="147"/>
      <c r="C542" s="150"/>
      <c r="D542" s="150"/>
      <c r="E542" s="135">
        <v>2070307</v>
      </c>
      <c r="F542" s="119" t="s">
        <v>899</v>
      </c>
      <c r="G542" s="136">
        <v>455</v>
      </c>
      <c r="H542" s="136">
        <v>46</v>
      </c>
    </row>
    <row r="543" spans="1:8" ht="21.75" customHeight="1">
      <c r="A543" s="146"/>
      <c r="B543" s="147"/>
      <c r="C543" s="150"/>
      <c r="D543" s="150"/>
      <c r="E543" s="135">
        <v>2070308</v>
      </c>
      <c r="F543" s="119" t="s">
        <v>900</v>
      </c>
      <c r="G543" s="136">
        <v>39</v>
      </c>
      <c r="H543" s="136">
        <v>0</v>
      </c>
    </row>
    <row r="544" spans="1:8" ht="21.75" customHeight="1">
      <c r="A544" s="146"/>
      <c r="B544" s="147"/>
      <c r="C544" s="150"/>
      <c r="D544" s="150"/>
      <c r="E544" s="135">
        <v>2070309</v>
      </c>
      <c r="F544" s="119" t="s">
        <v>901</v>
      </c>
      <c r="G544" s="136">
        <v>0</v>
      </c>
      <c r="H544" s="136">
        <v>0</v>
      </c>
    </row>
    <row r="545" spans="1:8" ht="21.75" customHeight="1">
      <c r="A545" s="146"/>
      <c r="B545" s="147"/>
      <c r="C545" s="150"/>
      <c r="D545" s="150"/>
      <c r="E545" s="135">
        <v>2070399</v>
      </c>
      <c r="F545" s="119" t="s">
        <v>902</v>
      </c>
      <c r="G545" s="136">
        <v>2</v>
      </c>
      <c r="H545" s="136">
        <v>0</v>
      </c>
    </row>
    <row r="546" spans="1:8" ht="21.75" customHeight="1">
      <c r="A546" s="146"/>
      <c r="B546" s="147"/>
      <c r="C546" s="150"/>
      <c r="D546" s="150"/>
      <c r="E546" s="135">
        <v>20706</v>
      </c>
      <c r="F546" s="116" t="s">
        <v>1408</v>
      </c>
      <c r="G546" s="136">
        <f>SUM(G547:G554)</f>
        <v>625</v>
      </c>
      <c r="H546" s="136">
        <f>SUM(H547:H554)</f>
        <v>450</v>
      </c>
    </row>
    <row r="547" spans="1:8" ht="21.75" customHeight="1">
      <c r="A547" s="146"/>
      <c r="B547" s="147"/>
      <c r="C547" s="150"/>
      <c r="D547" s="150"/>
      <c r="E547" s="135">
        <v>2070601</v>
      </c>
      <c r="F547" s="119" t="s">
        <v>383</v>
      </c>
      <c r="G547" s="136">
        <v>56</v>
      </c>
      <c r="H547" s="136">
        <v>0</v>
      </c>
    </row>
    <row r="548" spans="1:8" ht="21.75" customHeight="1">
      <c r="A548" s="146"/>
      <c r="B548" s="147"/>
      <c r="C548" s="150"/>
      <c r="D548" s="150"/>
      <c r="E548" s="135">
        <v>2070602</v>
      </c>
      <c r="F548" s="119" t="s">
        <v>385</v>
      </c>
      <c r="G548" s="136">
        <v>0</v>
      </c>
      <c r="H548" s="136">
        <v>0</v>
      </c>
    </row>
    <row r="549" spans="1:8" ht="21.75" customHeight="1">
      <c r="A549" s="146"/>
      <c r="B549" s="147"/>
      <c r="C549" s="150"/>
      <c r="D549" s="150"/>
      <c r="E549" s="135">
        <v>2070603</v>
      </c>
      <c r="F549" s="119" t="s">
        <v>387</v>
      </c>
      <c r="G549" s="136">
        <v>0</v>
      </c>
      <c r="H549" s="136">
        <v>0</v>
      </c>
    </row>
    <row r="550" spans="1:8" ht="21.75" customHeight="1">
      <c r="A550" s="146"/>
      <c r="B550" s="147"/>
      <c r="C550" s="150"/>
      <c r="D550" s="150"/>
      <c r="E550" s="135">
        <v>2070604</v>
      </c>
      <c r="F550" s="119" t="s">
        <v>906</v>
      </c>
      <c r="G550" s="136">
        <v>46</v>
      </c>
      <c r="H550" s="136">
        <v>0</v>
      </c>
    </row>
    <row r="551" spans="1:8" ht="21.75" customHeight="1">
      <c r="A551" s="146"/>
      <c r="B551" s="147"/>
      <c r="C551" s="150"/>
      <c r="D551" s="150"/>
      <c r="E551" s="135">
        <v>2070605</v>
      </c>
      <c r="F551" s="119" t="s">
        <v>907</v>
      </c>
      <c r="G551" s="136">
        <v>0</v>
      </c>
      <c r="H551" s="136">
        <v>0</v>
      </c>
    </row>
    <row r="552" spans="1:8" ht="21.75" customHeight="1">
      <c r="A552" s="146"/>
      <c r="B552" s="147"/>
      <c r="C552" s="150"/>
      <c r="D552" s="150"/>
      <c r="E552" s="135">
        <v>2070606</v>
      </c>
      <c r="F552" s="119" t="s">
        <v>908</v>
      </c>
      <c r="G552" s="136">
        <v>0</v>
      </c>
      <c r="H552" s="136">
        <v>0</v>
      </c>
    </row>
    <row r="553" spans="1:8" ht="21.75" customHeight="1">
      <c r="A553" s="146"/>
      <c r="B553" s="147"/>
      <c r="C553" s="150"/>
      <c r="D553" s="150"/>
      <c r="E553" s="135">
        <v>2070607</v>
      </c>
      <c r="F553" s="119" t="s">
        <v>905</v>
      </c>
      <c r="G553" s="136">
        <v>73</v>
      </c>
      <c r="H553" s="136">
        <v>0</v>
      </c>
    </row>
    <row r="554" spans="1:8" ht="21.75" customHeight="1">
      <c r="A554" s="146"/>
      <c r="B554" s="147"/>
      <c r="C554" s="150"/>
      <c r="D554" s="150"/>
      <c r="E554" s="135">
        <v>2070699</v>
      </c>
      <c r="F554" s="119" t="s">
        <v>1409</v>
      </c>
      <c r="G554" s="136">
        <v>450</v>
      </c>
      <c r="H554" s="136">
        <v>450</v>
      </c>
    </row>
    <row r="555" spans="1:8" ht="21.75" customHeight="1">
      <c r="A555" s="146"/>
      <c r="B555" s="147"/>
      <c r="C555" s="150"/>
      <c r="D555" s="150"/>
      <c r="E555" s="135">
        <v>20708</v>
      </c>
      <c r="F555" s="116" t="s">
        <v>1410</v>
      </c>
      <c r="G555" s="136">
        <f>SUM(G556:G561)</f>
        <v>3022</v>
      </c>
      <c r="H555" s="136">
        <f>SUM(H556:H561)</f>
        <v>955</v>
      </c>
    </row>
    <row r="556" spans="1:8" ht="21.75" customHeight="1">
      <c r="A556" s="146"/>
      <c r="B556" s="147"/>
      <c r="C556" s="150"/>
      <c r="D556" s="150"/>
      <c r="E556" s="135">
        <v>2070801</v>
      </c>
      <c r="F556" s="119" t="s">
        <v>383</v>
      </c>
      <c r="G556" s="136">
        <v>1827</v>
      </c>
      <c r="H556" s="136">
        <v>0</v>
      </c>
    </row>
    <row r="557" spans="1:8" ht="21.75" customHeight="1">
      <c r="A557" s="146"/>
      <c r="B557" s="147"/>
      <c r="C557" s="150"/>
      <c r="D557" s="150"/>
      <c r="E557" s="135">
        <v>2070802</v>
      </c>
      <c r="F557" s="119" t="s">
        <v>385</v>
      </c>
      <c r="G557" s="136">
        <v>0</v>
      </c>
      <c r="H557" s="136">
        <v>0</v>
      </c>
    </row>
    <row r="558" spans="1:8" ht="21.75" customHeight="1">
      <c r="A558" s="146"/>
      <c r="B558" s="147"/>
      <c r="C558" s="150"/>
      <c r="D558" s="150"/>
      <c r="E558" s="135">
        <v>2070803</v>
      </c>
      <c r="F558" s="119" t="s">
        <v>387</v>
      </c>
      <c r="G558" s="136">
        <v>0</v>
      </c>
      <c r="H558" s="136">
        <v>0</v>
      </c>
    </row>
    <row r="559" spans="1:8" ht="21.75" customHeight="1">
      <c r="A559" s="146"/>
      <c r="B559" s="147"/>
      <c r="C559" s="150"/>
      <c r="D559" s="150"/>
      <c r="E559" s="135">
        <v>2070804</v>
      </c>
      <c r="F559" s="119" t="s">
        <v>903</v>
      </c>
      <c r="G559" s="136">
        <v>3</v>
      </c>
      <c r="H559" s="136">
        <v>0</v>
      </c>
    </row>
    <row r="560" spans="1:8" ht="21.75" customHeight="1">
      <c r="A560" s="146"/>
      <c r="B560" s="147"/>
      <c r="C560" s="150"/>
      <c r="D560" s="150"/>
      <c r="E560" s="135">
        <v>2070805</v>
      </c>
      <c r="F560" s="119" t="s">
        <v>904</v>
      </c>
      <c r="G560" s="136">
        <v>955</v>
      </c>
      <c r="H560" s="136">
        <v>955</v>
      </c>
    </row>
    <row r="561" spans="1:8" ht="21.75" customHeight="1">
      <c r="A561" s="146"/>
      <c r="B561" s="147"/>
      <c r="C561" s="150"/>
      <c r="D561" s="150"/>
      <c r="E561" s="135">
        <v>2070899</v>
      </c>
      <c r="F561" s="119" t="s">
        <v>1411</v>
      </c>
      <c r="G561" s="136">
        <v>237</v>
      </c>
      <c r="H561" s="136">
        <v>0</v>
      </c>
    </row>
    <row r="562" spans="1:8" ht="21.75" customHeight="1">
      <c r="A562" s="146"/>
      <c r="B562" s="147"/>
      <c r="C562" s="150"/>
      <c r="D562" s="150"/>
      <c r="E562" s="135">
        <v>20799</v>
      </c>
      <c r="F562" s="116" t="s">
        <v>1412</v>
      </c>
      <c r="G562" s="136">
        <f>SUM(G563:G565)</f>
        <v>3286</v>
      </c>
      <c r="H562" s="136">
        <f>SUM(H563:H565)</f>
        <v>81</v>
      </c>
    </row>
    <row r="563" spans="1:8" ht="21.75" customHeight="1">
      <c r="A563" s="146"/>
      <c r="B563" s="147"/>
      <c r="C563" s="150"/>
      <c r="D563" s="150"/>
      <c r="E563" s="135">
        <v>2079902</v>
      </c>
      <c r="F563" s="119" t="s">
        <v>909</v>
      </c>
      <c r="G563" s="136">
        <v>0</v>
      </c>
      <c r="H563" s="136">
        <v>0</v>
      </c>
    </row>
    <row r="564" spans="1:8" ht="21.75" customHeight="1">
      <c r="A564" s="146"/>
      <c r="B564" s="147"/>
      <c r="C564" s="150"/>
      <c r="D564" s="150"/>
      <c r="E564" s="135">
        <v>2079903</v>
      </c>
      <c r="F564" s="119" t="s">
        <v>910</v>
      </c>
      <c r="G564" s="136">
        <v>0</v>
      </c>
      <c r="H564" s="136">
        <v>0</v>
      </c>
    </row>
    <row r="565" spans="1:8" ht="21.75" customHeight="1">
      <c r="A565" s="146"/>
      <c r="B565" s="147"/>
      <c r="C565" s="150"/>
      <c r="D565" s="150"/>
      <c r="E565" s="135">
        <v>2079999</v>
      </c>
      <c r="F565" s="119" t="s">
        <v>1413</v>
      </c>
      <c r="G565" s="136">
        <v>3286</v>
      </c>
      <c r="H565" s="136">
        <v>81</v>
      </c>
    </row>
    <row r="566" spans="1:8" ht="21.75" customHeight="1">
      <c r="A566" s="146"/>
      <c r="B566" s="147"/>
      <c r="C566" s="150"/>
      <c r="D566" s="150"/>
      <c r="E566" s="135">
        <v>208</v>
      </c>
      <c r="F566" s="116" t="s">
        <v>911</v>
      </c>
      <c r="G566" s="136">
        <f>G567+G581+G589+G591+G600+G604+G614+G622+G629+G636+G645+G650+G653+G656+G659+G662+G665+G669+G674+G682</f>
        <v>179159</v>
      </c>
      <c r="H566" s="136">
        <f>H567+H581+H589+H591+H600+H604+H614+H622+H629+H636+H645+H650+H653+H656+H659+H662+H665+H669+H674+H682</f>
        <v>13980</v>
      </c>
    </row>
    <row r="567" spans="1:8" ht="21.75" customHeight="1">
      <c r="A567" s="146"/>
      <c r="B567" s="147"/>
      <c r="C567" s="150"/>
      <c r="D567" s="150"/>
      <c r="E567" s="135">
        <v>20801</v>
      </c>
      <c r="F567" s="116" t="s">
        <v>912</v>
      </c>
      <c r="G567" s="136">
        <f>SUM(G568:G580)</f>
        <v>6615</v>
      </c>
      <c r="H567" s="136">
        <f>SUM(H568:H580)</f>
        <v>2942</v>
      </c>
    </row>
    <row r="568" spans="1:8" ht="21.75" customHeight="1">
      <c r="A568" s="146"/>
      <c r="B568" s="147"/>
      <c r="C568" s="150"/>
      <c r="D568" s="150"/>
      <c r="E568" s="135">
        <v>2080101</v>
      </c>
      <c r="F568" s="119" t="s">
        <v>383</v>
      </c>
      <c r="G568" s="136">
        <v>2653</v>
      </c>
      <c r="H568" s="136">
        <v>547</v>
      </c>
    </row>
    <row r="569" spans="1:8" ht="21.75" customHeight="1">
      <c r="A569" s="146"/>
      <c r="B569" s="147"/>
      <c r="C569" s="150"/>
      <c r="D569" s="150"/>
      <c r="E569" s="135">
        <v>2080102</v>
      </c>
      <c r="F569" s="119" t="s">
        <v>385</v>
      </c>
      <c r="G569" s="136">
        <v>653</v>
      </c>
      <c r="H569" s="136">
        <v>472</v>
      </c>
    </row>
    <row r="570" spans="1:8" ht="21.75" customHeight="1">
      <c r="A570" s="146"/>
      <c r="B570" s="147"/>
      <c r="C570" s="150"/>
      <c r="D570" s="150"/>
      <c r="E570" s="135">
        <v>2080103</v>
      </c>
      <c r="F570" s="119" t="s">
        <v>387</v>
      </c>
      <c r="G570" s="136">
        <v>0</v>
      </c>
      <c r="H570" s="136">
        <v>0</v>
      </c>
    </row>
    <row r="571" spans="1:8" ht="21.75" customHeight="1">
      <c r="A571" s="146"/>
      <c r="B571" s="147"/>
      <c r="C571" s="150"/>
      <c r="D571" s="150"/>
      <c r="E571" s="135">
        <v>2080104</v>
      </c>
      <c r="F571" s="119" t="s">
        <v>913</v>
      </c>
      <c r="G571" s="136">
        <v>19</v>
      </c>
      <c r="H571" s="136">
        <v>0</v>
      </c>
    </row>
    <row r="572" spans="1:8" ht="21.75" customHeight="1">
      <c r="A572" s="146"/>
      <c r="B572" s="147"/>
      <c r="C572" s="150"/>
      <c r="D572" s="150"/>
      <c r="E572" s="135">
        <v>2080105</v>
      </c>
      <c r="F572" s="119" t="s">
        <v>914</v>
      </c>
      <c r="G572" s="136">
        <v>0</v>
      </c>
      <c r="H572" s="136">
        <v>0</v>
      </c>
    </row>
    <row r="573" spans="1:8" ht="21.75" customHeight="1">
      <c r="A573" s="146"/>
      <c r="B573" s="147"/>
      <c r="C573" s="150"/>
      <c r="D573" s="150"/>
      <c r="E573" s="135">
        <v>2080106</v>
      </c>
      <c r="F573" s="119" t="s">
        <v>915</v>
      </c>
      <c r="G573" s="136">
        <v>331</v>
      </c>
      <c r="H573" s="136">
        <v>0</v>
      </c>
    </row>
    <row r="574" spans="1:8" ht="21.75" customHeight="1">
      <c r="A574" s="146"/>
      <c r="B574" s="147"/>
      <c r="C574" s="150"/>
      <c r="D574" s="150"/>
      <c r="E574" s="135">
        <v>2080107</v>
      </c>
      <c r="F574" s="119" t="s">
        <v>916</v>
      </c>
      <c r="G574" s="136">
        <v>279</v>
      </c>
      <c r="H574" s="136">
        <v>0</v>
      </c>
    </row>
    <row r="575" spans="1:8" ht="21.75" customHeight="1">
      <c r="A575" s="146"/>
      <c r="B575" s="147"/>
      <c r="C575" s="150"/>
      <c r="D575" s="150"/>
      <c r="E575" s="135">
        <v>2080108</v>
      </c>
      <c r="F575" s="119" t="s">
        <v>481</v>
      </c>
      <c r="G575" s="136">
        <v>0</v>
      </c>
      <c r="H575" s="136">
        <v>0</v>
      </c>
    </row>
    <row r="576" spans="1:8" ht="21.75" customHeight="1">
      <c r="A576" s="146"/>
      <c r="B576" s="147"/>
      <c r="C576" s="150"/>
      <c r="D576" s="150"/>
      <c r="E576" s="135">
        <v>2080109</v>
      </c>
      <c r="F576" s="119" t="s">
        <v>917</v>
      </c>
      <c r="G576" s="136">
        <v>776</v>
      </c>
      <c r="H576" s="136">
        <v>576</v>
      </c>
    </row>
    <row r="577" spans="1:8" ht="21.75" customHeight="1">
      <c r="A577" s="146"/>
      <c r="B577" s="147"/>
      <c r="C577" s="150"/>
      <c r="D577" s="150"/>
      <c r="E577" s="135">
        <v>2080110</v>
      </c>
      <c r="F577" s="119" t="s">
        <v>918</v>
      </c>
      <c r="G577" s="136">
        <v>0</v>
      </c>
      <c r="H577" s="136">
        <v>0</v>
      </c>
    </row>
    <row r="578" spans="1:8" ht="21.75" customHeight="1">
      <c r="A578" s="146"/>
      <c r="B578" s="147"/>
      <c r="C578" s="150"/>
      <c r="D578" s="150"/>
      <c r="E578" s="135">
        <v>2080111</v>
      </c>
      <c r="F578" s="119" t="s">
        <v>919</v>
      </c>
      <c r="G578" s="136">
        <v>215</v>
      </c>
      <c r="H578" s="136">
        <v>215</v>
      </c>
    </row>
    <row r="579" spans="1:8" ht="21.75" customHeight="1">
      <c r="A579" s="146"/>
      <c r="B579" s="147"/>
      <c r="C579" s="150"/>
      <c r="D579" s="150"/>
      <c r="E579" s="135">
        <v>2080112</v>
      </c>
      <c r="F579" s="119" t="s">
        <v>1182</v>
      </c>
      <c r="G579" s="136">
        <v>0</v>
      </c>
      <c r="H579" s="136">
        <v>0</v>
      </c>
    </row>
    <row r="580" spans="1:8" ht="21.75" customHeight="1">
      <c r="A580" s="146"/>
      <c r="B580" s="147"/>
      <c r="C580" s="150"/>
      <c r="D580" s="150"/>
      <c r="E580" s="135">
        <v>2080199</v>
      </c>
      <c r="F580" s="119" t="s">
        <v>920</v>
      </c>
      <c r="G580" s="136">
        <v>1689</v>
      </c>
      <c r="H580" s="136">
        <v>1132</v>
      </c>
    </row>
    <row r="581" spans="1:8" ht="21.75" customHeight="1">
      <c r="A581" s="146"/>
      <c r="B581" s="147"/>
      <c r="C581" s="150"/>
      <c r="D581" s="150"/>
      <c r="E581" s="135">
        <v>20802</v>
      </c>
      <c r="F581" s="116" t="s">
        <v>921</v>
      </c>
      <c r="G581" s="136">
        <f>SUM(G582:G588)</f>
        <v>11088</v>
      </c>
      <c r="H581" s="136">
        <f>SUM(H582:H588)</f>
        <v>534</v>
      </c>
    </row>
    <row r="582" spans="1:8" ht="21.75" customHeight="1">
      <c r="A582" s="146"/>
      <c r="B582" s="147"/>
      <c r="C582" s="150"/>
      <c r="D582" s="150"/>
      <c r="E582" s="135">
        <v>2080201</v>
      </c>
      <c r="F582" s="119" t="s">
        <v>383</v>
      </c>
      <c r="G582" s="136">
        <v>1530</v>
      </c>
      <c r="H582" s="136">
        <v>365</v>
      </c>
    </row>
    <row r="583" spans="1:8" ht="21.75" customHeight="1">
      <c r="A583" s="146"/>
      <c r="B583" s="147"/>
      <c r="C583" s="150"/>
      <c r="D583" s="150"/>
      <c r="E583" s="135">
        <v>2080202</v>
      </c>
      <c r="F583" s="119" t="s">
        <v>385</v>
      </c>
      <c r="G583" s="136">
        <v>290</v>
      </c>
      <c r="H583" s="136">
        <v>75</v>
      </c>
    </row>
    <row r="584" spans="1:8" ht="21.75" customHeight="1">
      <c r="A584" s="146"/>
      <c r="B584" s="147"/>
      <c r="C584" s="150"/>
      <c r="D584" s="150"/>
      <c r="E584" s="135">
        <v>2080203</v>
      </c>
      <c r="F584" s="119" t="s">
        <v>387</v>
      </c>
      <c r="G584" s="136">
        <v>0</v>
      </c>
      <c r="H584" s="136">
        <v>0</v>
      </c>
    </row>
    <row r="585" spans="1:8" ht="21.75" customHeight="1">
      <c r="A585" s="146"/>
      <c r="B585" s="147"/>
      <c r="C585" s="150"/>
      <c r="D585" s="150"/>
      <c r="E585" s="135">
        <v>2080206</v>
      </c>
      <c r="F585" s="119" t="s">
        <v>923</v>
      </c>
      <c r="G585" s="136">
        <v>2</v>
      </c>
      <c r="H585" s="136">
        <v>0</v>
      </c>
    </row>
    <row r="586" spans="1:8" ht="21.75" customHeight="1">
      <c r="A586" s="146"/>
      <c r="B586" s="147"/>
      <c r="C586" s="150"/>
      <c r="D586" s="150"/>
      <c r="E586" s="135">
        <v>2080207</v>
      </c>
      <c r="F586" s="119" t="s">
        <v>924</v>
      </c>
      <c r="G586" s="136">
        <v>0</v>
      </c>
      <c r="H586" s="136">
        <v>0</v>
      </c>
    </row>
    <row r="587" spans="1:8" ht="21.75" customHeight="1">
      <c r="A587" s="146"/>
      <c r="B587" s="147"/>
      <c r="C587" s="150"/>
      <c r="D587" s="150"/>
      <c r="E587" s="135">
        <v>2080208</v>
      </c>
      <c r="F587" s="119" t="s">
        <v>925</v>
      </c>
      <c r="G587" s="136">
        <v>8564</v>
      </c>
      <c r="H587" s="136">
        <v>3</v>
      </c>
    </row>
    <row r="588" spans="1:8" ht="21.75" customHeight="1">
      <c r="A588" s="146"/>
      <c r="B588" s="147"/>
      <c r="C588" s="150"/>
      <c r="D588" s="150"/>
      <c r="E588" s="135">
        <v>2080299</v>
      </c>
      <c r="F588" s="119" t="s">
        <v>927</v>
      </c>
      <c r="G588" s="136">
        <v>702</v>
      </c>
      <c r="H588" s="136">
        <v>91</v>
      </c>
    </row>
    <row r="589" spans="1:8" ht="21.75" customHeight="1">
      <c r="A589" s="146"/>
      <c r="B589" s="147"/>
      <c r="C589" s="150"/>
      <c r="D589" s="150"/>
      <c r="E589" s="135">
        <v>20804</v>
      </c>
      <c r="F589" s="116" t="s">
        <v>928</v>
      </c>
      <c r="G589" s="136">
        <f>G590</f>
        <v>0</v>
      </c>
      <c r="H589" s="136">
        <f>H590</f>
        <v>0</v>
      </c>
    </row>
    <row r="590" spans="1:8" ht="21.75" customHeight="1">
      <c r="A590" s="146"/>
      <c r="B590" s="147"/>
      <c r="C590" s="150"/>
      <c r="D590" s="150"/>
      <c r="E590" s="135">
        <v>2080402</v>
      </c>
      <c r="F590" s="119" t="s">
        <v>929</v>
      </c>
      <c r="G590" s="136">
        <v>0</v>
      </c>
      <c r="H590" s="136">
        <v>0</v>
      </c>
    </row>
    <row r="591" spans="1:8" ht="21.75" customHeight="1">
      <c r="A591" s="146"/>
      <c r="B591" s="147"/>
      <c r="C591" s="150"/>
      <c r="D591" s="150"/>
      <c r="E591" s="135">
        <v>20805</v>
      </c>
      <c r="F591" s="116" t="s">
        <v>930</v>
      </c>
      <c r="G591" s="136">
        <f>SUM(G592:G599)</f>
        <v>38829</v>
      </c>
      <c r="H591" s="136">
        <f>SUM(H592:H599)</f>
        <v>7995</v>
      </c>
    </row>
    <row r="592" spans="1:8" ht="21.75" customHeight="1">
      <c r="A592" s="146"/>
      <c r="B592" s="147"/>
      <c r="C592" s="150"/>
      <c r="D592" s="150"/>
      <c r="E592" s="135">
        <v>2080501</v>
      </c>
      <c r="F592" s="119" t="s">
        <v>931</v>
      </c>
      <c r="G592" s="136">
        <v>10548</v>
      </c>
      <c r="H592" s="136">
        <v>2901</v>
      </c>
    </row>
    <row r="593" spans="1:8" ht="21.75" customHeight="1">
      <c r="A593" s="146"/>
      <c r="B593" s="147"/>
      <c r="C593" s="150"/>
      <c r="D593" s="150"/>
      <c r="E593" s="135">
        <v>2080502</v>
      </c>
      <c r="F593" s="119" t="s">
        <v>932</v>
      </c>
      <c r="G593" s="136">
        <v>13762</v>
      </c>
      <c r="H593" s="136">
        <v>1660</v>
      </c>
    </row>
    <row r="594" spans="1:8" ht="21.75" customHeight="1">
      <c r="A594" s="146"/>
      <c r="B594" s="147"/>
      <c r="C594" s="150"/>
      <c r="D594" s="150"/>
      <c r="E594" s="135">
        <v>2080503</v>
      </c>
      <c r="F594" s="119" t="s">
        <v>933</v>
      </c>
      <c r="G594" s="136">
        <v>0</v>
      </c>
      <c r="H594" s="136">
        <v>0</v>
      </c>
    </row>
    <row r="595" spans="1:8" ht="21.75" customHeight="1">
      <c r="A595" s="146"/>
      <c r="B595" s="147"/>
      <c r="C595" s="150"/>
      <c r="D595" s="150"/>
      <c r="E595" s="135">
        <v>2080504</v>
      </c>
      <c r="F595" s="119" t="s">
        <v>934</v>
      </c>
      <c r="G595" s="136">
        <v>0</v>
      </c>
      <c r="H595" s="136">
        <v>0</v>
      </c>
    </row>
    <row r="596" spans="1:8" ht="21.75" customHeight="1">
      <c r="A596" s="146"/>
      <c r="B596" s="147"/>
      <c r="C596" s="150"/>
      <c r="D596" s="150"/>
      <c r="E596" s="135">
        <v>2080505</v>
      </c>
      <c r="F596" s="119" t="s">
        <v>935</v>
      </c>
      <c r="G596" s="136">
        <v>9313</v>
      </c>
      <c r="H596" s="136">
        <v>3434</v>
      </c>
    </row>
    <row r="597" spans="1:8" ht="21.75" customHeight="1">
      <c r="A597" s="146"/>
      <c r="B597" s="147"/>
      <c r="C597" s="150"/>
      <c r="D597" s="150"/>
      <c r="E597" s="135">
        <v>2080506</v>
      </c>
      <c r="F597" s="119" t="s">
        <v>936</v>
      </c>
      <c r="G597" s="136">
        <v>84</v>
      </c>
      <c r="H597" s="136">
        <v>0</v>
      </c>
    </row>
    <row r="598" spans="1:8" ht="21.75" customHeight="1">
      <c r="A598" s="146"/>
      <c r="B598" s="147"/>
      <c r="C598" s="150"/>
      <c r="D598" s="150"/>
      <c r="E598" s="135">
        <v>2080507</v>
      </c>
      <c r="F598" s="119" t="s">
        <v>937</v>
      </c>
      <c r="G598" s="136">
        <v>0</v>
      </c>
      <c r="H598" s="136">
        <v>0</v>
      </c>
    </row>
    <row r="599" spans="1:8" ht="21.75" customHeight="1">
      <c r="A599" s="146"/>
      <c r="B599" s="147"/>
      <c r="C599" s="150"/>
      <c r="D599" s="150"/>
      <c r="E599" s="135">
        <v>2080599</v>
      </c>
      <c r="F599" s="119" t="s">
        <v>938</v>
      </c>
      <c r="G599" s="136">
        <v>5122</v>
      </c>
      <c r="H599" s="136">
        <v>0</v>
      </c>
    </row>
    <row r="600" spans="1:8" ht="21.75" customHeight="1">
      <c r="A600" s="146"/>
      <c r="B600" s="147"/>
      <c r="C600" s="150"/>
      <c r="D600" s="150"/>
      <c r="E600" s="135">
        <v>20806</v>
      </c>
      <c r="F600" s="116" t="s">
        <v>939</v>
      </c>
      <c r="G600" s="136">
        <f>SUM(G601:G603)</f>
        <v>0</v>
      </c>
      <c r="H600" s="136">
        <f>SUM(H601:H603)</f>
        <v>0</v>
      </c>
    </row>
    <row r="601" spans="1:8" ht="21.75" customHeight="1">
      <c r="A601" s="146"/>
      <c r="B601" s="147"/>
      <c r="C601" s="150"/>
      <c r="D601" s="150"/>
      <c r="E601" s="135">
        <v>2080601</v>
      </c>
      <c r="F601" s="119" t="s">
        <v>940</v>
      </c>
      <c r="G601" s="136">
        <v>0</v>
      </c>
      <c r="H601" s="136">
        <v>0</v>
      </c>
    </row>
    <row r="602" spans="1:8" ht="21.75" customHeight="1">
      <c r="A602" s="146"/>
      <c r="B602" s="147"/>
      <c r="C602" s="150"/>
      <c r="D602" s="150"/>
      <c r="E602" s="135">
        <v>2080602</v>
      </c>
      <c r="F602" s="119" t="s">
        <v>941</v>
      </c>
      <c r="G602" s="136">
        <v>0</v>
      </c>
      <c r="H602" s="136">
        <v>0</v>
      </c>
    </row>
    <row r="603" spans="1:8" ht="21.75" customHeight="1">
      <c r="A603" s="146"/>
      <c r="B603" s="147"/>
      <c r="C603" s="150"/>
      <c r="D603" s="150"/>
      <c r="E603" s="135">
        <v>2080699</v>
      </c>
      <c r="F603" s="119" t="s">
        <v>942</v>
      </c>
      <c r="G603" s="136">
        <v>0</v>
      </c>
      <c r="H603" s="136">
        <v>0</v>
      </c>
    </row>
    <row r="604" spans="1:8" ht="21.75" customHeight="1">
      <c r="A604" s="146"/>
      <c r="B604" s="147"/>
      <c r="C604" s="150"/>
      <c r="D604" s="150"/>
      <c r="E604" s="135">
        <v>20807</v>
      </c>
      <c r="F604" s="116" t="s">
        <v>943</v>
      </c>
      <c r="G604" s="136">
        <f>SUM(G605:G613)</f>
        <v>3012</v>
      </c>
      <c r="H604" s="136">
        <f>SUM(H605:H613)</f>
        <v>539</v>
      </c>
    </row>
    <row r="605" spans="1:8" ht="21.75" customHeight="1">
      <c r="A605" s="146"/>
      <c r="B605" s="147"/>
      <c r="C605" s="150"/>
      <c r="D605" s="150"/>
      <c r="E605" s="135">
        <v>2080701</v>
      </c>
      <c r="F605" s="119" t="s">
        <v>944</v>
      </c>
      <c r="G605" s="136">
        <v>61</v>
      </c>
      <c r="H605" s="136">
        <v>0</v>
      </c>
    </row>
    <row r="606" spans="1:8" ht="21.75" customHeight="1">
      <c r="A606" s="146"/>
      <c r="B606" s="147"/>
      <c r="C606" s="150"/>
      <c r="D606" s="150"/>
      <c r="E606" s="135">
        <v>2080702</v>
      </c>
      <c r="F606" s="119" t="s">
        <v>945</v>
      </c>
      <c r="G606" s="136">
        <v>1391</v>
      </c>
      <c r="H606" s="136">
        <v>289</v>
      </c>
    </row>
    <row r="607" spans="1:8" ht="21.75" customHeight="1">
      <c r="A607" s="146"/>
      <c r="B607" s="147"/>
      <c r="C607" s="150"/>
      <c r="D607" s="150"/>
      <c r="E607" s="135">
        <v>2080704</v>
      </c>
      <c r="F607" s="119" t="s">
        <v>946</v>
      </c>
      <c r="G607" s="136">
        <v>0</v>
      </c>
      <c r="H607" s="136">
        <v>0</v>
      </c>
    </row>
    <row r="608" spans="1:8" ht="21.75" customHeight="1">
      <c r="A608" s="146"/>
      <c r="B608" s="147"/>
      <c r="C608" s="150"/>
      <c r="D608" s="150"/>
      <c r="E608" s="135">
        <v>2080705</v>
      </c>
      <c r="F608" s="119" t="s">
        <v>947</v>
      </c>
      <c r="G608" s="136">
        <v>0</v>
      </c>
      <c r="H608" s="136">
        <v>0</v>
      </c>
    </row>
    <row r="609" spans="1:8" ht="21.75" customHeight="1">
      <c r="A609" s="146"/>
      <c r="B609" s="147"/>
      <c r="C609" s="150"/>
      <c r="D609" s="150"/>
      <c r="E609" s="135">
        <v>2080709</v>
      </c>
      <c r="F609" s="119" t="s">
        <v>948</v>
      </c>
      <c r="G609" s="136">
        <v>0</v>
      </c>
      <c r="H609" s="136">
        <v>0</v>
      </c>
    </row>
    <row r="610" spans="1:8" ht="21.75" customHeight="1">
      <c r="A610" s="146"/>
      <c r="B610" s="147"/>
      <c r="C610" s="150"/>
      <c r="D610" s="150"/>
      <c r="E610" s="135">
        <v>2080711</v>
      </c>
      <c r="F610" s="119" t="s">
        <v>949</v>
      </c>
      <c r="G610" s="136">
        <v>0</v>
      </c>
      <c r="H610" s="136">
        <v>0</v>
      </c>
    </row>
    <row r="611" spans="1:8" ht="21.75" customHeight="1">
      <c r="A611" s="146"/>
      <c r="B611" s="147"/>
      <c r="C611" s="150"/>
      <c r="D611" s="150"/>
      <c r="E611" s="135">
        <v>2080712</v>
      </c>
      <c r="F611" s="119" t="s">
        <v>950</v>
      </c>
      <c r="G611" s="136">
        <v>0</v>
      </c>
      <c r="H611" s="136">
        <v>0</v>
      </c>
    </row>
    <row r="612" spans="1:8" ht="21.75" customHeight="1">
      <c r="A612" s="146"/>
      <c r="B612" s="147"/>
      <c r="C612" s="150"/>
      <c r="D612" s="150"/>
      <c r="E612" s="135">
        <v>2080713</v>
      </c>
      <c r="F612" s="119" t="s">
        <v>951</v>
      </c>
      <c r="G612" s="136">
        <v>0</v>
      </c>
      <c r="H612" s="136">
        <v>0</v>
      </c>
    </row>
    <row r="613" spans="1:8" ht="21.75" customHeight="1">
      <c r="A613" s="146"/>
      <c r="B613" s="147"/>
      <c r="C613" s="150"/>
      <c r="D613" s="150"/>
      <c r="E613" s="135">
        <v>2080799</v>
      </c>
      <c r="F613" s="119" t="s">
        <v>952</v>
      </c>
      <c r="G613" s="136">
        <v>1560</v>
      </c>
      <c r="H613" s="136">
        <v>250</v>
      </c>
    </row>
    <row r="614" spans="1:8" ht="21.75" customHeight="1">
      <c r="A614" s="146"/>
      <c r="B614" s="147"/>
      <c r="C614" s="150"/>
      <c r="D614" s="150"/>
      <c r="E614" s="135">
        <v>20808</v>
      </c>
      <c r="F614" s="116" t="s">
        <v>953</v>
      </c>
      <c r="G614" s="136">
        <f>SUM(G615:G621)</f>
        <v>9455</v>
      </c>
      <c r="H614" s="136">
        <f>SUM(H615:H621)</f>
        <v>384</v>
      </c>
    </row>
    <row r="615" spans="1:8" ht="21.75" customHeight="1">
      <c r="A615" s="146"/>
      <c r="B615" s="147"/>
      <c r="C615" s="150"/>
      <c r="D615" s="150"/>
      <c r="E615" s="135">
        <v>2080801</v>
      </c>
      <c r="F615" s="119" t="s">
        <v>954</v>
      </c>
      <c r="G615" s="136">
        <v>2268</v>
      </c>
      <c r="H615" s="136">
        <v>342</v>
      </c>
    </row>
    <row r="616" spans="1:8" ht="21.75" customHeight="1">
      <c r="A616" s="146"/>
      <c r="B616" s="147"/>
      <c r="C616" s="150"/>
      <c r="D616" s="150"/>
      <c r="E616" s="135">
        <v>2080802</v>
      </c>
      <c r="F616" s="119" t="s">
        <v>955</v>
      </c>
      <c r="G616" s="136">
        <v>15</v>
      </c>
      <c r="H616" s="136">
        <v>0</v>
      </c>
    </row>
    <row r="617" spans="1:8" ht="21.75" customHeight="1">
      <c r="A617" s="146"/>
      <c r="B617" s="147"/>
      <c r="C617" s="150"/>
      <c r="D617" s="150"/>
      <c r="E617" s="135">
        <v>2080803</v>
      </c>
      <c r="F617" s="119" t="s">
        <v>956</v>
      </c>
      <c r="G617" s="136">
        <v>905</v>
      </c>
      <c r="H617" s="136">
        <v>0</v>
      </c>
    </row>
    <row r="618" spans="1:8" ht="21.75" customHeight="1">
      <c r="A618" s="146"/>
      <c r="B618" s="147"/>
      <c r="C618" s="150"/>
      <c r="D618" s="150"/>
      <c r="E618" s="135">
        <v>2080804</v>
      </c>
      <c r="F618" s="119" t="s">
        <v>957</v>
      </c>
      <c r="G618" s="136">
        <v>461</v>
      </c>
      <c r="H618" s="136">
        <v>0</v>
      </c>
    </row>
    <row r="619" spans="1:8" ht="21.75" customHeight="1">
      <c r="A619" s="146"/>
      <c r="B619" s="147"/>
      <c r="C619" s="150"/>
      <c r="D619" s="150"/>
      <c r="E619" s="135">
        <v>2080805</v>
      </c>
      <c r="F619" s="119" t="s">
        <v>958</v>
      </c>
      <c r="G619" s="136">
        <v>730</v>
      </c>
      <c r="H619" s="136">
        <v>0</v>
      </c>
    </row>
    <row r="620" spans="1:8" ht="21.75" customHeight="1">
      <c r="A620" s="146"/>
      <c r="B620" s="147"/>
      <c r="C620" s="150"/>
      <c r="D620" s="150"/>
      <c r="E620" s="135">
        <v>2080806</v>
      </c>
      <c r="F620" s="119" t="s">
        <v>959</v>
      </c>
      <c r="G620" s="136">
        <v>126</v>
      </c>
      <c r="H620" s="136">
        <v>0</v>
      </c>
    </row>
    <row r="621" spans="1:8" ht="21.75" customHeight="1">
      <c r="A621" s="146"/>
      <c r="B621" s="147"/>
      <c r="C621" s="150"/>
      <c r="D621" s="150"/>
      <c r="E621" s="135">
        <v>2080899</v>
      </c>
      <c r="F621" s="119" t="s">
        <v>960</v>
      </c>
      <c r="G621" s="136">
        <v>4950</v>
      </c>
      <c r="H621" s="136">
        <v>42</v>
      </c>
    </row>
    <row r="622" spans="1:8" ht="21.75" customHeight="1">
      <c r="A622" s="146"/>
      <c r="B622" s="147"/>
      <c r="C622" s="150"/>
      <c r="D622" s="150"/>
      <c r="E622" s="135">
        <v>20809</v>
      </c>
      <c r="F622" s="116" t="s">
        <v>961</v>
      </c>
      <c r="G622" s="136">
        <f>SUM(G623:G628)</f>
        <v>608</v>
      </c>
      <c r="H622" s="136">
        <f>SUM(H623:H628)</f>
        <v>464</v>
      </c>
    </row>
    <row r="623" spans="1:8" ht="21.75" customHeight="1">
      <c r="A623" s="146"/>
      <c r="B623" s="147"/>
      <c r="C623" s="150"/>
      <c r="D623" s="150"/>
      <c r="E623" s="135">
        <v>2080901</v>
      </c>
      <c r="F623" s="119" t="s">
        <v>1183</v>
      </c>
      <c r="G623" s="136">
        <v>385</v>
      </c>
      <c r="H623" s="136">
        <v>244</v>
      </c>
    </row>
    <row r="624" spans="1:8" ht="21.75" customHeight="1">
      <c r="A624" s="146"/>
      <c r="B624" s="147"/>
      <c r="C624" s="150"/>
      <c r="D624" s="150"/>
      <c r="E624" s="135">
        <v>2080902</v>
      </c>
      <c r="F624" s="119" t="s">
        <v>962</v>
      </c>
      <c r="G624" s="136">
        <v>3</v>
      </c>
      <c r="H624" s="136">
        <v>0</v>
      </c>
    </row>
    <row r="625" spans="1:8" ht="21.75" customHeight="1">
      <c r="A625" s="146"/>
      <c r="B625" s="147"/>
      <c r="C625" s="150"/>
      <c r="D625" s="150"/>
      <c r="E625" s="135">
        <v>2080903</v>
      </c>
      <c r="F625" s="119" t="s">
        <v>963</v>
      </c>
      <c r="G625" s="136">
        <v>0</v>
      </c>
      <c r="H625" s="136">
        <v>0</v>
      </c>
    </row>
    <row r="626" spans="1:8" ht="21.75" customHeight="1">
      <c r="A626" s="146"/>
      <c r="B626" s="147"/>
      <c r="C626" s="150"/>
      <c r="D626" s="150"/>
      <c r="E626" s="135">
        <v>2080904</v>
      </c>
      <c r="F626" s="119" t="s">
        <v>964</v>
      </c>
      <c r="G626" s="136">
        <v>211</v>
      </c>
      <c r="H626" s="136">
        <v>211</v>
      </c>
    </row>
    <row r="627" spans="1:8" ht="21.75" customHeight="1">
      <c r="A627" s="153"/>
      <c r="B627" s="154"/>
      <c r="C627" s="153"/>
      <c r="D627" s="153"/>
      <c r="E627" s="135">
        <v>2080905</v>
      </c>
      <c r="F627" s="119" t="s">
        <v>520</v>
      </c>
      <c r="G627" s="136">
        <v>9</v>
      </c>
      <c r="H627" s="136">
        <v>9</v>
      </c>
    </row>
    <row r="628" spans="1:8" ht="21.75" customHeight="1">
      <c r="A628" s="146"/>
      <c r="B628" s="147"/>
      <c r="C628" s="150"/>
      <c r="D628" s="150"/>
      <c r="E628" s="135">
        <v>2080999</v>
      </c>
      <c r="F628" s="119" t="s">
        <v>965</v>
      </c>
      <c r="G628" s="136">
        <v>0</v>
      </c>
      <c r="H628" s="136">
        <v>0</v>
      </c>
    </row>
    <row r="629" spans="1:8" ht="21.75" customHeight="1">
      <c r="A629" s="146"/>
      <c r="B629" s="147"/>
      <c r="C629" s="150"/>
      <c r="D629" s="150"/>
      <c r="E629" s="135">
        <v>20810</v>
      </c>
      <c r="F629" s="116" t="s">
        <v>966</v>
      </c>
      <c r="G629" s="136">
        <f>SUM(G630:G635)</f>
        <v>4316</v>
      </c>
      <c r="H629" s="136">
        <f>SUM(H630:H635)</f>
        <v>94</v>
      </c>
    </row>
    <row r="630" spans="1:8" ht="21.75" customHeight="1">
      <c r="A630" s="146"/>
      <c r="B630" s="147"/>
      <c r="C630" s="150"/>
      <c r="D630" s="150"/>
      <c r="E630" s="135">
        <v>2081001</v>
      </c>
      <c r="F630" s="119" t="s">
        <v>967</v>
      </c>
      <c r="G630" s="136">
        <v>1071</v>
      </c>
      <c r="H630" s="136">
        <v>89</v>
      </c>
    </row>
    <row r="631" spans="1:8" ht="21.75" customHeight="1">
      <c r="A631" s="146"/>
      <c r="B631" s="147"/>
      <c r="C631" s="150"/>
      <c r="D631" s="150"/>
      <c r="E631" s="135">
        <v>2081002</v>
      </c>
      <c r="F631" s="119" t="s">
        <v>968</v>
      </c>
      <c r="G631" s="136">
        <v>719</v>
      </c>
      <c r="H631" s="136">
        <v>0</v>
      </c>
    </row>
    <row r="632" spans="1:8" ht="21.75" customHeight="1">
      <c r="A632" s="146"/>
      <c r="B632" s="147"/>
      <c r="C632" s="150"/>
      <c r="D632" s="150"/>
      <c r="E632" s="135">
        <v>2081003</v>
      </c>
      <c r="F632" s="119" t="s">
        <v>969</v>
      </c>
      <c r="G632" s="136">
        <v>0</v>
      </c>
      <c r="H632" s="136">
        <v>0</v>
      </c>
    </row>
    <row r="633" spans="1:8" ht="21.75" customHeight="1">
      <c r="A633" s="146"/>
      <c r="B633" s="147"/>
      <c r="C633" s="150"/>
      <c r="D633" s="150"/>
      <c r="E633" s="135">
        <v>2081004</v>
      </c>
      <c r="F633" s="119" t="s">
        <v>970</v>
      </c>
      <c r="G633" s="136">
        <v>1441</v>
      </c>
      <c r="H633" s="136">
        <v>0</v>
      </c>
    </row>
    <row r="634" spans="1:8" ht="21.75" customHeight="1">
      <c r="A634" s="146"/>
      <c r="B634" s="147"/>
      <c r="C634" s="152"/>
      <c r="D634" s="152"/>
      <c r="E634" s="135">
        <v>2081005</v>
      </c>
      <c r="F634" s="119" t="s">
        <v>971</v>
      </c>
      <c r="G634" s="136">
        <v>827</v>
      </c>
      <c r="H634" s="136">
        <v>5</v>
      </c>
    </row>
    <row r="635" spans="1:8" ht="21.75" customHeight="1">
      <c r="A635" s="146"/>
      <c r="B635" s="147"/>
      <c r="C635" s="152"/>
      <c r="D635" s="152"/>
      <c r="E635" s="135">
        <v>2081099</v>
      </c>
      <c r="F635" s="119" t="s">
        <v>972</v>
      </c>
      <c r="G635" s="136">
        <v>258</v>
      </c>
      <c r="H635" s="136">
        <v>0</v>
      </c>
    </row>
    <row r="636" spans="1:8" ht="21.75" customHeight="1">
      <c r="A636" s="146"/>
      <c r="B636" s="147"/>
      <c r="C636" s="152"/>
      <c r="D636" s="152"/>
      <c r="E636" s="135">
        <v>20811</v>
      </c>
      <c r="F636" s="116" t="s">
        <v>973</v>
      </c>
      <c r="G636" s="136">
        <f>SUM(G637:G644)</f>
        <v>6471</v>
      </c>
      <c r="H636" s="136">
        <f>SUM(H637:H644)</f>
        <v>268</v>
      </c>
    </row>
    <row r="637" spans="1:8" ht="21.75" customHeight="1">
      <c r="A637" s="146"/>
      <c r="B637" s="147"/>
      <c r="C637" s="150"/>
      <c r="D637" s="150"/>
      <c r="E637" s="135">
        <v>2081101</v>
      </c>
      <c r="F637" s="119" t="s">
        <v>383</v>
      </c>
      <c r="G637" s="136">
        <v>430</v>
      </c>
      <c r="H637" s="136">
        <v>123</v>
      </c>
    </row>
    <row r="638" spans="1:8" ht="21.75" customHeight="1">
      <c r="A638" s="146"/>
      <c r="B638" s="147"/>
      <c r="C638" s="150"/>
      <c r="D638" s="150"/>
      <c r="E638" s="135">
        <v>2081102</v>
      </c>
      <c r="F638" s="119" t="s">
        <v>385</v>
      </c>
      <c r="G638" s="136">
        <v>38</v>
      </c>
      <c r="H638" s="136">
        <v>38</v>
      </c>
    </row>
    <row r="639" spans="1:8" ht="21.75" customHeight="1">
      <c r="A639" s="146"/>
      <c r="B639" s="147"/>
      <c r="C639" s="150"/>
      <c r="D639" s="150"/>
      <c r="E639" s="135">
        <v>2081103</v>
      </c>
      <c r="F639" s="119" t="s">
        <v>387</v>
      </c>
      <c r="G639" s="136">
        <v>0</v>
      </c>
      <c r="H639" s="136">
        <v>0</v>
      </c>
    </row>
    <row r="640" spans="1:8" ht="21.75" customHeight="1">
      <c r="A640" s="146"/>
      <c r="B640" s="147"/>
      <c r="C640" s="150"/>
      <c r="D640" s="150"/>
      <c r="E640" s="135">
        <v>2081104</v>
      </c>
      <c r="F640" s="119" t="s">
        <v>974</v>
      </c>
      <c r="G640" s="136">
        <v>1</v>
      </c>
      <c r="H640" s="136">
        <v>1</v>
      </c>
    </row>
    <row r="641" spans="1:8" ht="21.75" customHeight="1">
      <c r="A641" s="146"/>
      <c r="B641" s="147"/>
      <c r="C641" s="150"/>
      <c r="D641" s="150"/>
      <c r="E641" s="135">
        <v>2081105</v>
      </c>
      <c r="F641" s="119" t="s">
        <v>975</v>
      </c>
      <c r="G641" s="136">
        <v>0</v>
      </c>
      <c r="H641" s="136">
        <v>0</v>
      </c>
    </row>
    <row r="642" spans="1:8" ht="21.75" customHeight="1">
      <c r="A642" s="146"/>
      <c r="B642" s="147"/>
      <c r="C642" s="150"/>
      <c r="D642" s="150"/>
      <c r="E642" s="135">
        <v>2081106</v>
      </c>
      <c r="F642" s="119" t="s">
        <v>976</v>
      </c>
      <c r="G642" s="136">
        <v>0</v>
      </c>
      <c r="H642" s="136">
        <v>0</v>
      </c>
    </row>
    <row r="643" spans="1:8" ht="21.75" customHeight="1">
      <c r="A643" s="146"/>
      <c r="B643" s="147"/>
      <c r="C643" s="150"/>
      <c r="D643" s="150"/>
      <c r="E643" s="135">
        <v>2081107</v>
      </c>
      <c r="F643" s="119" t="s">
        <v>977</v>
      </c>
      <c r="G643" s="136">
        <v>4929</v>
      </c>
      <c r="H643" s="136">
        <v>0</v>
      </c>
    </row>
    <row r="644" spans="1:8" ht="21.75" customHeight="1">
      <c r="A644" s="146"/>
      <c r="B644" s="147"/>
      <c r="C644" s="150"/>
      <c r="D644" s="150"/>
      <c r="E644" s="135">
        <v>2081199</v>
      </c>
      <c r="F644" s="119" t="s">
        <v>978</v>
      </c>
      <c r="G644" s="136">
        <v>1073</v>
      </c>
      <c r="H644" s="136">
        <v>106</v>
      </c>
    </row>
    <row r="645" spans="1:8" ht="21.75" customHeight="1">
      <c r="A645" s="146"/>
      <c r="B645" s="147"/>
      <c r="C645" s="150"/>
      <c r="D645" s="150"/>
      <c r="E645" s="135">
        <v>20816</v>
      </c>
      <c r="F645" s="116" t="s">
        <v>983</v>
      </c>
      <c r="G645" s="136">
        <f>SUM(G646:G649)</f>
        <v>98</v>
      </c>
      <c r="H645" s="136">
        <f>SUM(H646:H649)</f>
        <v>73</v>
      </c>
    </row>
    <row r="646" spans="1:8" ht="21.75" customHeight="1">
      <c r="A646" s="146"/>
      <c r="B646" s="147"/>
      <c r="C646" s="150"/>
      <c r="D646" s="150"/>
      <c r="E646" s="135">
        <v>2081601</v>
      </c>
      <c r="F646" s="119" t="s">
        <v>383</v>
      </c>
      <c r="G646" s="136">
        <v>94</v>
      </c>
      <c r="H646" s="136">
        <v>72</v>
      </c>
    </row>
    <row r="647" spans="1:8" ht="21.75" customHeight="1">
      <c r="A647" s="146"/>
      <c r="B647" s="147"/>
      <c r="C647" s="150"/>
      <c r="D647" s="150"/>
      <c r="E647" s="135">
        <v>2081602</v>
      </c>
      <c r="F647" s="119" t="s">
        <v>385</v>
      </c>
      <c r="G647" s="136">
        <v>1</v>
      </c>
      <c r="H647" s="136">
        <v>1</v>
      </c>
    </row>
    <row r="648" spans="1:8" ht="21.75" customHeight="1">
      <c r="A648" s="146"/>
      <c r="B648" s="147"/>
      <c r="C648" s="150"/>
      <c r="D648" s="150"/>
      <c r="E648" s="135">
        <v>2081603</v>
      </c>
      <c r="F648" s="119" t="s">
        <v>387</v>
      </c>
      <c r="G648" s="136">
        <v>0</v>
      </c>
      <c r="H648" s="136">
        <v>0</v>
      </c>
    </row>
    <row r="649" spans="1:8" ht="21.75" customHeight="1">
      <c r="A649" s="146"/>
      <c r="B649" s="147"/>
      <c r="C649" s="150"/>
      <c r="D649" s="150"/>
      <c r="E649" s="135">
        <v>2081699</v>
      </c>
      <c r="F649" s="119" t="s">
        <v>984</v>
      </c>
      <c r="G649" s="136">
        <v>3</v>
      </c>
      <c r="H649" s="136">
        <v>0</v>
      </c>
    </row>
    <row r="650" spans="1:8" ht="21.75" customHeight="1">
      <c r="A650" s="146"/>
      <c r="B650" s="147"/>
      <c r="C650" s="150"/>
      <c r="D650" s="150"/>
      <c r="E650" s="135">
        <v>20819</v>
      </c>
      <c r="F650" s="116" t="s">
        <v>985</v>
      </c>
      <c r="G650" s="136">
        <f>SUM(G651:G652)</f>
        <v>17089</v>
      </c>
      <c r="H650" s="136">
        <f>SUM(H651:H652)</f>
        <v>0</v>
      </c>
    </row>
    <row r="651" spans="1:8" ht="21.75" customHeight="1">
      <c r="A651" s="146"/>
      <c r="B651" s="147"/>
      <c r="C651" s="150"/>
      <c r="D651" s="150"/>
      <c r="E651" s="135">
        <v>2081901</v>
      </c>
      <c r="F651" s="119" t="s">
        <v>986</v>
      </c>
      <c r="G651" s="136">
        <v>1822</v>
      </c>
      <c r="H651" s="136">
        <v>0</v>
      </c>
    </row>
    <row r="652" spans="1:8" ht="21.75" customHeight="1">
      <c r="A652" s="146"/>
      <c r="B652" s="147"/>
      <c r="C652" s="150"/>
      <c r="D652" s="150"/>
      <c r="E652" s="135">
        <v>2081902</v>
      </c>
      <c r="F652" s="119" t="s">
        <v>987</v>
      </c>
      <c r="G652" s="136">
        <v>15267</v>
      </c>
      <c r="H652" s="136">
        <v>0</v>
      </c>
    </row>
    <row r="653" spans="1:8" ht="21.75" customHeight="1">
      <c r="A653" s="146"/>
      <c r="B653" s="147"/>
      <c r="C653" s="150"/>
      <c r="D653" s="150"/>
      <c r="E653" s="135">
        <v>20820</v>
      </c>
      <c r="F653" s="116" t="s">
        <v>988</v>
      </c>
      <c r="G653" s="136">
        <f>SUM(G654:G655)</f>
        <v>1698</v>
      </c>
      <c r="H653" s="136">
        <f>SUM(H654:H655)</f>
        <v>369</v>
      </c>
    </row>
    <row r="654" spans="1:8" ht="21.75" customHeight="1">
      <c r="A654" s="146"/>
      <c r="B654" s="147"/>
      <c r="C654" s="150"/>
      <c r="D654" s="150"/>
      <c r="E654" s="135">
        <v>2082001</v>
      </c>
      <c r="F654" s="119" t="s">
        <v>989</v>
      </c>
      <c r="G654" s="136">
        <v>812</v>
      </c>
      <c r="H654" s="136">
        <v>0</v>
      </c>
    </row>
    <row r="655" spans="1:8" ht="21.75" customHeight="1">
      <c r="A655" s="146"/>
      <c r="B655" s="147"/>
      <c r="C655" s="150"/>
      <c r="D655" s="150"/>
      <c r="E655" s="135">
        <v>2082002</v>
      </c>
      <c r="F655" s="119" t="s">
        <v>990</v>
      </c>
      <c r="G655" s="136">
        <v>886</v>
      </c>
      <c r="H655" s="136">
        <v>369</v>
      </c>
    </row>
    <row r="656" spans="1:8" ht="21.75" customHeight="1">
      <c r="A656" s="146"/>
      <c r="B656" s="147"/>
      <c r="C656" s="150"/>
      <c r="D656" s="150"/>
      <c r="E656" s="135">
        <v>20821</v>
      </c>
      <c r="F656" s="116" t="s">
        <v>991</v>
      </c>
      <c r="G656" s="136">
        <f>SUM(G657:G658)</f>
        <v>3051</v>
      </c>
      <c r="H656" s="136">
        <f>SUM(H657:H658)</f>
        <v>0</v>
      </c>
    </row>
    <row r="657" spans="1:8" ht="21.75" customHeight="1">
      <c r="A657" s="146"/>
      <c r="B657" s="147"/>
      <c r="C657" s="150"/>
      <c r="D657" s="150"/>
      <c r="E657" s="135">
        <v>2082101</v>
      </c>
      <c r="F657" s="119" t="s">
        <v>992</v>
      </c>
      <c r="G657" s="136">
        <v>5</v>
      </c>
      <c r="H657" s="136">
        <v>0</v>
      </c>
    </row>
    <row r="658" spans="1:8" ht="21.75" customHeight="1">
      <c r="A658" s="146"/>
      <c r="B658" s="147"/>
      <c r="C658" s="150"/>
      <c r="D658" s="150"/>
      <c r="E658" s="135">
        <v>2082102</v>
      </c>
      <c r="F658" s="119" t="s">
        <v>993</v>
      </c>
      <c r="G658" s="136">
        <v>3046</v>
      </c>
      <c r="H658" s="136">
        <v>0</v>
      </c>
    </row>
    <row r="659" spans="1:8" ht="21.75" customHeight="1">
      <c r="A659" s="146"/>
      <c r="B659" s="147"/>
      <c r="C659" s="150"/>
      <c r="D659" s="150"/>
      <c r="E659" s="135">
        <v>20824</v>
      </c>
      <c r="F659" s="116" t="s">
        <v>994</v>
      </c>
      <c r="G659" s="136">
        <f>SUM(G660:G661)</f>
        <v>0</v>
      </c>
      <c r="H659" s="136">
        <f>SUM(H660:H661)</f>
        <v>0</v>
      </c>
    </row>
    <row r="660" spans="1:8" ht="21.75" customHeight="1">
      <c r="A660" s="146"/>
      <c r="B660" s="147"/>
      <c r="C660" s="150"/>
      <c r="D660" s="150"/>
      <c r="E660" s="135">
        <v>2082401</v>
      </c>
      <c r="F660" s="119" t="s">
        <v>1414</v>
      </c>
      <c r="G660" s="136">
        <v>0</v>
      </c>
      <c r="H660" s="136">
        <v>0</v>
      </c>
    </row>
    <row r="661" spans="1:8" ht="21.75" customHeight="1">
      <c r="A661" s="146"/>
      <c r="B661" s="147"/>
      <c r="C661" s="150"/>
      <c r="D661" s="150"/>
      <c r="E661" s="135">
        <v>2082402</v>
      </c>
      <c r="F661" s="119" t="s">
        <v>995</v>
      </c>
      <c r="G661" s="136">
        <v>0</v>
      </c>
      <c r="H661" s="136">
        <v>0</v>
      </c>
    </row>
    <row r="662" spans="1:8" ht="21.75" customHeight="1">
      <c r="A662" s="146"/>
      <c r="B662" s="147"/>
      <c r="C662" s="150"/>
      <c r="D662" s="150"/>
      <c r="E662" s="135">
        <v>20825</v>
      </c>
      <c r="F662" s="116" t="s">
        <v>996</v>
      </c>
      <c r="G662" s="136">
        <f>SUM(G663:G664)</f>
        <v>457</v>
      </c>
      <c r="H662" s="136">
        <f>SUM(H663:H664)</f>
        <v>0</v>
      </c>
    </row>
    <row r="663" spans="1:8" ht="21.75" customHeight="1">
      <c r="A663" s="146"/>
      <c r="B663" s="147"/>
      <c r="C663" s="150"/>
      <c r="D663" s="150"/>
      <c r="E663" s="135">
        <v>2082501</v>
      </c>
      <c r="F663" s="119" t="s">
        <v>997</v>
      </c>
      <c r="G663" s="136">
        <v>2</v>
      </c>
      <c r="H663" s="136">
        <v>0</v>
      </c>
    </row>
    <row r="664" spans="1:8" ht="21.75" customHeight="1">
      <c r="A664" s="146"/>
      <c r="B664" s="147"/>
      <c r="C664" s="150"/>
      <c r="D664" s="150"/>
      <c r="E664" s="135">
        <v>2082502</v>
      </c>
      <c r="F664" s="119" t="s">
        <v>998</v>
      </c>
      <c r="G664" s="136">
        <v>455</v>
      </c>
      <c r="H664" s="136">
        <v>0</v>
      </c>
    </row>
    <row r="665" spans="1:8" ht="21.75" customHeight="1">
      <c r="A665" s="146"/>
      <c r="B665" s="147"/>
      <c r="C665" s="150"/>
      <c r="D665" s="150"/>
      <c r="E665" s="135">
        <v>20826</v>
      </c>
      <c r="F665" s="116" t="s">
        <v>999</v>
      </c>
      <c r="G665" s="136">
        <f>SUM(G666:G668)</f>
        <v>66120</v>
      </c>
      <c r="H665" s="136">
        <f>SUM(H666:H668)</f>
        <v>0</v>
      </c>
    </row>
    <row r="666" spans="1:8" ht="21.75" customHeight="1">
      <c r="A666" s="146"/>
      <c r="B666" s="147"/>
      <c r="C666" s="150"/>
      <c r="D666" s="150"/>
      <c r="E666" s="135">
        <v>2082601</v>
      </c>
      <c r="F666" s="119" t="s">
        <v>1000</v>
      </c>
      <c r="G666" s="136">
        <v>1</v>
      </c>
      <c r="H666" s="136">
        <v>0</v>
      </c>
    </row>
    <row r="667" spans="1:8" ht="21.75" customHeight="1">
      <c r="A667" s="146"/>
      <c r="B667" s="147"/>
      <c r="C667" s="150"/>
      <c r="D667" s="150"/>
      <c r="E667" s="135">
        <v>2082602</v>
      </c>
      <c r="F667" s="119" t="s">
        <v>1001</v>
      </c>
      <c r="G667" s="136">
        <v>66119</v>
      </c>
      <c r="H667" s="136">
        <v>0</v>
      </c>
    </row>
    <row r="668" spans="1:8" ht="21.75" customHeight="1">
      <c r="A668" s="146"/>
      <c r="B668" s="147"/>
      <c r="C668" s="150"/>
      <c r="D668" s="150"/>
      <c r="E668" s="135">
        <v>2082699</v>
      </c>
      <c r="F668" s="119" t="s">
        <v>1002</v>
      </c>
      <c r="G668" s="136">
        <v>0</v>
      </c>
      <c r="H668" s="136">
        <v>0</v>
      </c>
    </row>
    <row r="669" spans="1:8" ht="21.75" customHeight="1">
      <c r="A669" s="146"/>
      <c r="B669" s="147"/>
      <c r="C669" s="150"/>
      <c r="D669" s="150"/>
      <c r="E669" s="135">
        <v>20827</v>
      </c>
      <c r="F669" s="116" t="s">
        <v>1003</v>
      </c>
      <c r="G669" s="136">
        <f>SUM(G670:G673)</f>
        <v>0</v>
      </c>
      <c r="H669" s="136">
        <f>SUM(H670:H673)</f>
        <v>0</v>
      </c>
    </row>
    <row r="670" spans="1:8" ht="21.75" customHeight="1">
      <c r="A670" s="146"/>
      <c r="B670" s="147"/>
      <c r="C670" s="150"/>
      <c r="D670" s="150"/>
      <c r="E670" s="135">
        <v>2082701</v>
      </c>
      <c r="F670" s="119" t="s">
        <v>1004</v>
      </c>
      <c r="G670" s="136">
        <v>0</v>
      </c>
      <c r="H670" s="136">
        <v>0</v>
      </c>
    </row>
    <row r="671" spans="1:8" ht="21.75" customHeight="1">
      <c r="A671" s="146"/>
      <c r="B671" s="147"/>
      <c r="C671" s="150"/>
      <c r="D671" s="150"/>
      <c r="E671" s="135">
        <v>2082702</v>
      </c>
      <c r="F671" s="119" t="s">
        <v>1005</v>
      </c>
      <c r="G671" s="136">
        <v>0</v>
      </c>
      <c r="H671" s="136">
        <v>0</v>
      </c>
    </row>
    <row r="672" spans="1:8" ht="21.75" customHeight="1">
      <c r="A672" s="146"/>
      <c r="B672" s="147"/>
      <c r="C672" s="150"/>
      <c r="D672" s="150"/>
      <c r="E672" s="135">
        <v>2082703</v>
      </c>
      <c r="F672" s="119" t="s">
        <v>1006</v>
      </c>
      <c r="G672" s="136">
        <v>0</v>
      </c>
      <c r="H672" s="136">
        <v>0</v>
      </c>
    </row>
    <row r="673" spans="1:8" ht="21.75" customHeight="1">
      <c r="A673" s="146"/>
      <c r="B673" s="147"/>
      <c r="C673" s="150"/>
      <c r="D673" s="150"/>
      <c r="E673" s="135">
        <v>2082799</v>
      </c>
      <c r="F673" s="119" t="s">
        <v>1007</v>
      </c>
      <c r="G673" s="136">
        <v>0</v>
      </c>
      <c r="H673" s="136">
        <v>0</v>
      </c>
    </row>
    <row r="674" spans="1:8" ht="21.75" customHeight="1">
      <c r="A674" s="146"/>
      <c r="B674" s="147"/>
      <c r="C674" s="150"/>
      <c r="D674" s="150"/>
      <c r="E674" s="135">
        <v>20828</v>
      </c>
      <c r="F674" s="116" t="s">
        <v>1415</v>
      </c>
      <c r="G674" s="136">
        <f>SUM(G675:G681)</f>
        <v>521</v>
      </c>
      <c r="H674" s="136">
        <f>SUM(H675:H681)</f>
        <v>132</v>
      </c>
    </row>
    <row r="675" spans="1:8" ht="21.75" customHeight="1">
      <c r="A675" s="146"/>
      <c r="B675" s="147"/>
      <c r="C675" s="150"/>
      <c r="D675" s="150"/>
      <c r="E675" s="135">
        <v>2082801</v>
      </c>
      <c r="F675" s="119" t="s">
        <v>383</v>
      </c>
      <c r="G675" s="136">
        <v>83</v>
      </c>
      <c r="H675" s="136">
        <v>61</v>
      </c>
    </row>
    <row r="676" spans="1:8" ht="21.75" customHeight="1">
      <c r="A676" s="146"/>
      <c r="B676" s="147"/>
      <c r="C676" s="150"/>
      <c r="D676" s="150"/>
      <c r="E676" s="135">
        <v>2082802</v>
      </c>
      <c r="F676" s="119" t="s">
        <v>385</v>
      </c>
      <c r="G676" s="136">
        <v>0</v>
      </c>
      <c r="H676" s="136">
        <v>0</v>
      </c>
    </row>
    <row r="677" spans="1:8" ht="21.75" customHeight="1">
      <c r="A677" s="146"/>
      <c r="B677" s="147"/>
      <c r="C677" s="150"/>
      <c r="D677" s="150"/>
      <c r="E677" s="135">
        <v>2082803</v>
      </c>
      <c r="F677" s="119" t="s">
        <v>387</v>
      </c>
      <c r="G677" s="136">
        <v>0</v>
      </c>
      <c r="H677" s="136">
        <v>0</v>
      </c>
    </row>
    <row r="678" spans="1:8" ht="21.75" customHeight="1">
      <c r="A678" s="146"/>
      <c r="B678" s="147"/>
      <c r="C678" s="150"/>
      <c r="D678" s="150"/>
      <c r="E678" s="135">
        <v>2082804</v>
      </c>
      <c r="F678" s="119" t="s">
        <v>922</v>
      </c>
      <c r="G678" s="136">
        <v>80</v>
      </c>
      <c r="H678" s="136">
        <v>0</v>
      </c>
    </row>
    <row r="679" spans="1:8" ht="21.75" customHeight="1">
      <c r="A679" s="146"/>
      <c r="B679" s="147"/>
      <c r="C679" s="150"/>
      <c r="D679" s="150"/>
      <c r="E679" s="135">
        <v>2082805</v>
      </c>
      <c r="F679" s="119" t="s">
        <v>926</v>
      </c>
      <c r="G679" s="136">
        <v>95</v>
      </c>
      <c r="H679" s="136">
        <v>0</v>
      </c>
    </row>
    <row r="680" spans="1:8" ht="21.75" customHeight="1">
      <c r="A680" s="146"/>
      <c r="B680" s="147"/>
      <c r="C680" s="152"/>
      <c r="D680" s="152"/>
      <c r="E680" s="135">
        <v>2082850</v>
      </c>
      <c r="F680" s="119" t="s">
        <v>401</v>
      </c>
      <c r="G680" s="136">
        <v>0</v>
      </c>
      <c r="H680" s="136">
        <v>0</v>
      </c>
    </row>
    <row r="681" spans="1:8" ht="21.75" customHeight="1">
      <c r="A681" s="146"/>
      <c r="B681" s="147"/>
      <c r="C681" s="150"/>
      <c r="D681" s="150"/>
      <c r="E681" s="135">
        <v>2082899</v>
      </c>
      <c r="F681" s="119" t="s">
        <v>1416</v>
      </c>
      <c r="G681" s="136">
        <v>263</v>
      </c>
      <c r="H681" s="136">
        <v>71</v>
      </c>
    </row>
    <row r="682" spans="1:8" ht="21.75" customHeight="1">
      <c r="A682" s="146"/>
      <c r="B682" s="147"/>
      <c r="C682" s="150"/>
      <c r="D682" s="150"/>
      <c r="E682" s="135">
        <v>20899</v>
      </c>
      <c r="F682" s="116" t="s">
        <v>1417</v>
      </c>
      <c r="G682" s="136">
        <f>G683</f>
        <v>9731</v>
      </c>
      <c r="H682" s="136">
        <f>H683</f>
        <v>186</v>
      </c>
    </row>
    <row r="683" spans="1:8" ht="21.75" customHeight="1">
      <c r="A683" s="146"/>
      <c r="B683" s="147"/>
      <c r="C683" s="150"/>
      <c r="D683" s="150"/>
      <c r="E683" s="135">
        <v>2089901</v>
      </c>
      <c r="F683" s="119" t="s">
        <v>1418</v>
      </c>
      <c r="G683" s="136">
        <v>9731</v>
      </c>
      <c r="H683" s="136">
        <v>186</v>
      </c>
    </row>
    <row r="684" spans="1:8" ht="21.75" customHeight="1">
      <c r="A684" s="146"/>
      <c r="B684" s="147"/>
      <c r="C684" s="150"/>
      <c r="D684" s="150"/>
      <c r="E684" s="135">
        <v>210</v>
      </c>
      <c r="F684" s="116" t="s">
        <v>1419</v>
      </c>
      <c r="G684" s="136">
        <f>G685+G690+G703+G707+G719+G722+G726+G731+G735+G739+G742+G751+G753</f>
        <v>194086</v>
      </c>
      <c r="H684" s="136">
        <f>H685+H690+H703+H707+H719+H722+H726+H731+H735+H739+H742+H751+H753</f>
        <v>4333</v>
      </c>
    </row>
    <row r="685" spans="1:8" ht="21.75" customHeight="1">
      <c r="A685" s="146"/>
      <c r="B685" s="147"/>
      <c r="C685" s="150"/>
      <c r="D685" s="150"/>
      <c r="E685" s="135">
        <v>21001</v>
      </c>
      <c r="F685" s="116" t="s">
        <v>1420</v>
      </c>
      <c r="G685" s="136">
        <f>SUM(G686:G689)</f>
        <v>2957</v>
      </c>
      <c r="H685" s="136">
        <f>SUM(H686:H689)</f>
        <v>597</v>
      </c>
    </row>
    <row r="686" spans="1:8" ht="21.75" customHeight="1">
      <c r="A686" s="146"/>
      <c r="B686" s="147"/>
      <c r="C686" s="150"/>
      <c r="D686" s="150"/>
      <c r="E686" s="135">
        <v>2100101</v>
      </c>
      <c r="F686" s="119" t="s">
        <v>383</v>
      </c>
      <c r="G686" s="136">
        <v>2712</v>
      </c>
      <c r="H686" s="136">
        <v>515</v>
      </c>
    </row>
    <row r="687" spans="1:8" ht="21.75" customHeight="1">
      <c r="A687" s="146"/>
      <c r="B687" s="147"/>
      <c r="C687" s="150"/>
      <c r="D687" s="150"/>
      <c r="E687" s="135">
        <v>2100102</v>
      </c>
      <c r="F687" s="119" t="s">
        <v>385</v>
      </c>
      <c r="G687" s="136">
        <v>129</v>
      </c>
      <c r="H687" s="136">
        <v>67</v>
      </c>
    </row>
    <row r="688" spans="1:8" ht="21.75" customHeight="1">
      <c r="A688" s="146"/>
      <c r="B688" s="147"/>
      <c r="C688" s="150"/>
      <c r="D688" s="150"/>
      <c r="E688" s="135">
        <v>2100103</v>
      </c>
      <c r="F688" s="119" t="s">
        <v>387</v>
      </c>
      <c r="G688" s="136">
        <v>0</v>
      </c>
      <c r="H688" s="136">
        <v>0</v>
      </c>
    </row>
    <row r="689" spans="1:8" ht="21.75" customHeight="1">
      <c r="A689" s="146"/>
      <c r="B689" s="147"/>
      <c r="C689" s="150"/>
      <c r="D689" s="150"/>
      <c r="E689" s="135">
        <v>2100199</v>
      </c>
      <c r="F689" s="119" t="s">
        <v>1421</v>
      </c>
      <c r="G689" s="136">
        <v>116</v>
      </c>
      <c r="H689" s="136">
        <v>15</v>
      </c>
    </row>
    <row r="690" spans="1:8" ht="21.75" customHeight="1">
      <c r="A690" s="146"/>
      <c r="B690" s="147"/>
      <c r="C690" s="150"/>
      <c r="D690" s="150"/>
      <c r="E690" s="135">
        <v>21002</v>
      </c>
      <c r="F690" s="116" t="s">
        <v>1008</v>
      </c>
      <c r="G690" s="136">
        <f>SUM(G691:G702)</f>
        <v>3717</v>
      </c>
      <c r="H690" s="136">
        <f>SUM(H691:H702)</f>
        <v>486</v>
      </c>
    </row>
    <row r="691" spans="1:8" ht="21.75" customHeight="1">
      <c r="A691" s="146"/>
      <c r="B691" s="147"/>
      <c r="C691" s="150"/>
      <c r="D691" s="150"/>
      <c r="E691" s="135">
        <v>2100201</v>
      </c>
      <c r="F691" s="119" t="s">
        <v>1009</v>
      </c>
      <c r="G691" s="136">
        <v>1706</v>
      </c>
      <c r="H691" s="136">
        <v>0</v>
      </c>
    </row>
    <row r="692" spans="1:8" ht="21.75" customHeight="1">
      <c r="A692" s="146"/>
      <c r="B692" s="147"/>
      <c r="C692" s="150"/>
      <c r="D692" s="150"/>
      <c r="E692" s="135">
        <v>2100202</v>
      </c>
      <c r="F692" s="119" t="s">
        <v>1010</v>
      </c>
      <c r="G692" s="136">
        <v>572</v>
      </c>
      <c r="H692" s="136">
        <v>0</v>
      </c>
    </row>
    <row r="693" spans="1:8" ht="21.75" customHeight="1">
      <c r="A693" s="146"/>
      <c r="B693" s="147"/>
      <c r="C693" s="150"/>
      <c r="D693" s="150"/>
      <c r="E693" s="135">
        <v>2100203</v>
      </c>
      <c r="F693" s="119" t="s">
        <v>1011</v>
      </c>
      <c r="G693" s="136">
        <v>361</v>
      </c>
      <c r="H693" s="136">
        <v>0</v>
      </c>
    </row>
    <row r="694" spans="1:8" ht="21.75" customHeight="1">
      <c r="A694" s="146"/>
      <c r="B694" s="147"/>
      <c r="C694" s="150"/>
      <c r="D694" s="150"/>
      <c r="E694" s="135">
        <v>2100204</v>
      </c>
      <c r="F694" s="119" t="s">
        <v>1012</v>
      </c>
      <c r="G694" s="136">
        <v>0</v>
      </c>
      <c r="H694" s="136">
        <v>0</v>
      </c>
    </row>
    <row r="695" spans="1:8" ht="21.75" customHeight="1">
      <c r="A695" s="146"/>
      <c r="B695" s="147"/>
      <c r="C695" s="150"/>
      <c r="D695" s="150"/>
      <c r="E695" s="135">
        <v>2100205</v>
      </c>
      <c r="F695" s="119" t="s">
        <v>1013</v>
      </c>
      <c r="G695" s="136">
        <v>43</v>
      </c>
      <c r="H695" s="136">
        <v>0</v>
      </c>
    </row>
    <row r="696" spans="1:8" ht="21.75" customHeight="1">
      <c r="A696" s="146"/>
      <c r="B696" s="147"/>
      <c r="C696" s="150"/>
      <c r="D696" s="150"/>
      <c r="E696" s="135">
        <v>2100206</v>
      </c>
      <c r="F696" s="119" t="s">
        <v>1014</v>
      </c>
      <c r="G696" s="136">
        <v>37</v>
      </c>
      <c r="H696" s="136">
        <v>0</v>
      </c>
    </row>
    <row r="697" spans="1:8" ht="21.75" customHeight="1">
      <c r="A697" s="146"/>
      <c r="B697" s="147"/>
      <c r="C697" s="150"/>
      <c r="D697" s="150"/>
      <c r="E697" s="135">
        <v>2100207</v>
      </c>
      <c r="F697" s="119" t="s">
        <v>1015</v>
      </c>
      <c r="G697" s="136">
        <v>0</v>
      </c>
      <c r="H697" s="136">
        <v>0</v>
      </c>
    </row>
    <row r="698" spans="1:8" ht="21.75" customHeight="1">
      <c r="A698" s="146"/>
      <c r="B698" s="147"/>
      <c r="C698" s="150"/>
      <c r="D698" s="150"/>
      <c r="E698" s="135">
        <v>2100208</v>
      </c>
      <c r="F698" s="119" t="s">
        <v>1016</v>
      </c>
      <c r="G698" s="136">
        <v>0</v>
      </c>
      <c r="H698" s="136">
        <v>0</v>
      </c>
    </row>
    <row r="699" spans="1:8" ht="21.75" customHeight="1">
      <c r="A699" s="146"/>
      <c r="B699" s="147"/>
      <c r="C699" s="150"/>
      <c r="D699" s="150"/>
      <c r="E699" s="135">
        <v>2100209</v>
      </c>
      <c r="F699" s="119" t="s">
        <v>1017</v>
      </c>
      <c r="G699" s="136">
        <v>0</v>
      </c>
      <c r="H699" s="136">
        <v>0</v>
      </c>
    </row>
    <row r="700" spans="1:8" ht="21.75" customHeight="1">
      <c r="A700" s="146"/>
      <c r="B700" s="147"/>
      <c r="C700" s="150"/>
      <c r="D700" s="150"/>
      <c r="E700" s="135">
        <v>2100210</v>
      </c>
      <c r="F700" s="119" t="s">
        <v>1018</v>
      </c>
      <c r="G700" s="136">
        <v>0</v>
      </c>
      <c r="H700" s="136">
        <v>0</v>
      </c>
    </row>
    <row r="701" spans="1:8" ht="21.75" customHeight="1">
      <c r="A701" s="146"/>
      <c r="B701" s="147"/>
      <c r="C701" s="150"/>
      <c r="D701" s="150"/>
      <c r="E701" s="135">
        <v>2100211</v>
      </c>
      <c r="F701" s="119" t="s">
        <v>1019</v>
      </c>
      <c r="G701" s="136">
        <v>0</v>
      </c>
      <c r="H701" s="136">
        <v>0</v>
      </c>
    </row>
    <row r="702" spans="1:8" ht="21.75" customHeight="1">
      <c r="A702" s="146"/>
      <c r="B702" s="147"/>
      <c r="C702" s="150"/>
      <c r="D702" s="150"/>
      <c r="E702" s="135">
        <v>2100299</v>
      </c>
      <c r="F702" s="119" t="s">
        <v>1020</v>
      </c>
      <c r="G702" s="136">
        <v>998</v>
      </c>
      <c r="H702" s="136">
        <v>486</v>
      </c>
    </row>
    <row r="703" spans="1:8" ht="21.75" customHeight="1">
      <c r="A703" s="146"/>
      <c r="B703" s="147"/>
      <c r="C703" s="150"/>
      <c r="D703" s="150"/>
      <c r="E703" s="135">
        <v>21003</v>
      </c>
      <c r="F703" s="116" t="s">
        <v>1021</v>
      </c>
      <c r="G703" s="136">
        <f>SUM(G704:G706)</f>
        <v>34782</v>
      </c>
      <c r="H703" s="136">
        <f>SUM(H704:H706)</f>
        <v>0</v>
      </c>
    </row>
    <row r="704" spans="1:8" ht="21.75" customHeight="1">
      <c r="A704" s="146"/>
      <c r="B704" s="147"/>
      <c r="C704" s="150"/>
      <c r="D704" s="150"/>
      <c r="E704" s="135">
        <v>2100301</v>
      </c>
      <c r="F704" s="119" t="s">
        <v>1022</v>
      </c>
      <c r="G704" s="136">
        <v>19944</v>
      </c>
      <c r="H704" s="136">
        <v>0</v>
      </c>
    </row>
    <row r="705" spans="1:8" ht="21.75" customHeight="1">
      <c r="A705" s="146"/>
      <c r="B705" s="147"/>
      <c r="C705" s="150"/>
      <c r="D705" s="150"/>
      <c r="E705" s="135">
        <v>2100302</v>
      </c>
      <c r="F705" s="119" t="s">
        <v>1023</v>
      </c>
      <c r="G705" s="136">
        <v>5252</v>
      </c>
      <c r="H705" s="136">
        <v>0</v>
      </c>
    </row>
    <row r="706" spans="1:8" ht="21.75" customHeight="1">
      <c r="A706" s="146"/>
      <c r="B706" s="147"/>
      <c r="C706" s="150"/>
      <c r="D706" s="150"/>
      <c r="E706" s="135">
        <v>2100399</v>
      </c>
      <c r="F706" s="119" t="s">
        <v>1024</v>
      </c>
      <c r="G706" s="136">
        <v>9586</v>
      </c>
      <c r="H706" s="136">
        <v>0</v>
      </c>
    </row>
    <row r="707" spans="1:8" ht="21.75" customHeight="1">
      <c r="A707" s="146"/>
      <c r="B707" s="147"/>
      <c r="C707" s="152"/>
      <c r="D707" s="152"/>
      <c r="E707" s="135">
        <v>21004</v>
      </c>
      <c r="F707" s="116" t="s">
        <v>1025</v>
      </c>
      <c r="G707" s="136">
        <f>SUM(G708:G718)</f>
        <v>18873</v>
      </c>
      <c r="H707" s="136">
        <f>SUM(H708:H718)</f>
        <v>1924</v>
      </c>
    </row>
    <row r="708" spans="1:8" ht="21.75" customHeight="1">
      <c r="A708" s="146"/>
      <c r="B708" s="147"/>
      <c r="C708" s="152"/>
      <c r="D708" s="152"/>
      <c r="E708" s="135">
        <v>2100401</v>
      </c>
      <c r="F708" s="119" t="s">
        <v>1026</v>
      </c>
      <c r="G708" s="136">
        <v>2645</v>
      </c>
      <c r="H708" s="136">
        <v>561</v>
      </c>
    </row>
    <row r="709" spans="1:8" ht="21.75" customHeight="1">
      <c r="A709" s="146"/>
      <c r="B709" s="147"/>
      <c r="C709" s="152"/>
      <c r="D709" s="152"/>
      <c r="E709" s="135">
        <v>2100402</v>
      </c>
      <c r="F709" s="119" t="s">
        <v>1027</v>
      </c>
      <c r="G709" s="136">
        <v>426</v>
      </c>
      <c r="H709" s="136">
        <v>105</v>
      </c>
    </row>
    <row r="710" spans="1:8" ht="21.75" customHeight="1">
      <c r="A710" s="146"/>
      <c r="B710" s="147"/>
      <c r="C710" s="152"/>
      <c r="D710" s="152"/>
      <c r="E710" s="135">
        <v>2100403</v>
      </c>
      <c r="F710" s="119" t="s">
        <v>1028</v>
      </c>
      <c r="G710" s="136">
        <v>1326</v>
      </c>
      <c r="H710" s="136">
        <v>114</v>
      </c>
    </row>
    <row r="711" spans="1:8" ht="21.75" customHeight="1">
      <c r="A711" s="146"/>
      <c r="B711" s="147"/>
      <c r="C711" s="152"/>
      <c r="D711" s="152"/>
      <c r="E711" s="135">
        <v>2100404</v>
      </c>
      <c r="F711" s="119" t="s">
        <v>1029</v>
      </c>
      <c r="G711" s="136">
        <v>0</v>
      </c>
      <c r="H711" s="136">
        <v>0</v>
      </c>
    </row>
    <row r="712" spans="1:8" ht="21.75" customHeight="1">
      <c r="A712" s="146"/>
      <c r="B712" s="147"/>
      <c r="C712" s="152"/>
      <c r="D712" s="152"/>
      <c r="E712" s="135">
        <v>2100405</v>
      </c>
      <c r="F712" s="119" t="s">
        <v>1030</v>
      </c>
      <c r="G712" s="136">
        <v>78</v>
      </c>
      <c r="H712" s="136">
        <v>78</v>
      </c>
    </row>
    <row r="713" spans="1:8" ht="21.75" customHeight="1">
      <c r="A713" s="146"/>
      <c r="B713" s="147"/>
      <c r="C713" s="152"/>
      <c r="D713" s="152"/>
      <c r="E713" s="135">
        <v>2100406</v>
      </c>
      <c r="F713" s="119" t="s">
        <v>1031</v>
      </c>
      <c r="G713" s="136">
        <v>576</v>
      </c>
      <c r="H713" s="136">
        <v>576</v>
      </c>
    </row>
    <row r="714" spans="1:8" ht="21.75" customHeight="1">
      <c r="A714" s="146"/>
      <c r="B714" s="147"/>
      <c r="C714" s="152"/>
      <c r="D714" s="152"/>
      <c r="E714" s="135">
        <v>2100407</v>
      </c>
      <c r="F714" s="119" t="s">
        <v>1032</v>
      </c>
      <c r="G714" s="136">
        <v>133</v>
      </c>
      <c r="H714" s="136">
        <v>0</v>
      </c>
    </row>
    <row r="715" spans="1:8" ht="21.75" customHeight="1">
      <c r="A715" s="146"/>
      <c r="B715" s="147"/>
      <c r="C715" s="152"/>
      <c r="D715" s="152"/>
      <c r="E715" s="135">
        <v>2100408</v>
      </c>
      <c r="F715" s="119" t="s">
        <v>1033</v>
      </c>
      <c r="G715" s="136">
        <v>12230</v>
      </c>
      <c r="H715" s="136">
        <v>0</v>
      </c>
    </row>
    <row r="716" spans="1:8" ht="21.75" customHeight="1">
      <c r="A716" s="146"/>
      <c r="B716" s="147"/>
      <c r="C716" s="150"/>
      <c r="D716" s="150"/>
      <c r="E716" s="135">
        <v>2100409</v>
      </c>
      <c r="F716" s="119" t="s">
        <v>1034</v>
      </c>
      <c r="G716" s="136">
        <v>719</v>
      </c>
      <c r="H716" s="136">
        <v>125</v>
      </c>
    </row>
    <row r="717" spans="1:8" ht="21.75" customHeight="1">
      <c r="A717" s="146"/>
      <c r="B717" s="147"/>
      <c r="C717" s="150"/>
      <c r="D717" s="150"/>
      <c r="E717" s="135">
        <v>2100410</v>
      </c>
      <c r="F717" s="119" t="s">
        <v>1035</v>
      </c>
      <c r="G717" s="136">
        <v>0</v>
      </c>
      <c r="H717" s="136">
        <v>0</v>
      </c>
    </row>
    <row r="718" spans="1:8" ht="21.75" customHeight="1">
      <c r="A718" s="146"/>
      <c r="B718" s="147"/>
      <c r="C718" s="150"/>
      <c r="D718" s="150"/>
      <c r="E718" s="135">
        <v>2100499</v>
      </c>
      <c r="F718" s="119" t="s">
        <v>1036</v>
      </c>
      <c r="G718" s="136">
        <v>740</v>
      </c>
      <c r="H718" s="136">
        <v>365</v>
      </c>
    </row>
    <row r="719" spans="1:8" ht="21.75" customHeight="1">
      <c r="A719" s="146"/>
      <c r="B719" s="147"/>
      <c r="C719" s="150"/>
      <c r="D719" s="150"/>
      <c r="E719" s="135">
        <v>21006</v>
      </c>
      <c r="F719" s="116" t="s">
        <v>1037</v>
      </c>
      <c r="G719" s="136">
        <f>SUM(G720:G721)</f>
        <v>139</v>
      </c>
      <c r="H719" s="136">
        <f>SUM(H720:H721)</f>
        <v>30</v>
      </c>
    </row>
    <row r="720" spans="1:8" ht="21.75" customHeight="1">
      <c r="A720" s="146"/>
      <c r="B720" s="147"/>
      <c r="C720" s="150"/>
      <c r="D720" s="150"/>
      <c r="E720" s="135">
        <v>2100601</v>
      </c>
      <c r="F720" s="119" t="s">
        <v>1038</v>
      </c>
      <c r="G720" s="136">
        <v>139</v>
      </c>
      <c r="H720" s="136">
        <v>30</v>
      </c>
    </row>
    <row r="721" spans="1:8" ht="21.75" customHeight="1">
      <c r="A721" s="146"/>
      <c r="B721" s="147"/>
      <c r="C721" s="150"/>
      <c r="D721" s="150"/>
      <c r="E721" s="135">
        <v>2100699</v>
      </c>
      <c r="F721" s="119" t="s">
        <v>1039</v>
      </c>
      <c r="G721" s="136">
        <v>0</v>
      </c>
      <c r="H721" s="136">
        <v>0</v>
      </c>
    </row>
    <row r="722" spans="1:8" ht="21.75" customHeight="1">
      <c r="A722" s="146"/>
      <c r="B722" s="147"/>
      <c r="C722" s="150"/>
      <c r="D722" s="150"/>
      <c r="E722" s="135">
        <v>21007</v>
      </c>
      <c r="F722" s="116" t="s">
        <v>1040</v>
      </c>
      <c r="G722" s="136">
        <f>SUM(G723:G725)</f>
        <v>1390</v>
      </c>
      <c r="H722" s="136">
        <f>SUM(H723:H725)</f>
        <v>113</v>
      </c>
    </row>
    <row r="723" spans="1:8" ht="21.75" customHeight="1">
      <c r="A723" s="146"/>
      <c r="B723" s="147"/>
      <c r="C723" s="150"/>
      <c r="D723" s="150"/>
      <c r="E723" s="135">
        <v>2100716</v>
      </c>
      <c r="F723" s="119" t="s">
        <v>1041</v>
      </c>
      <c r="G723" s="136">
        <v>543</v>
      </c>
      <c r="H723" s="136">
        <v>113</v>
      </c>
    </row>
    <row r="724" spans="1:8" ht="21.75" customHeight="1">
      <c r="A724" s="146"/>
      <c r="B724" s="147"/>
      <c r="C724" s="150"/>
      <c r="D724" s="150"/>
      <c r="E724" s="135">
        <v>2100717</v>
      </c>
      <c r="F724" s="119" t="s">
        <v>1042</v>
      </c>
      <c r="G724" s="136">
        <v>317</v>
      </c>
      <c r="H724" s="136">
        <v>0</v>
      </c>
    </row>
    <row r="725" spans="1:8" ht="21.75" customHeight="1">
      <c r="A725" s="146"/>
      <c r="B725" s="147"/>
      <c r="C725" s="150"/>
      <c r="D725" s="150"/>
      <c r="E725" s="135">
        <v>2100799</v>
      </c>
      <c r="F725" s="119" t="s">
        <v>1043</v>
      </c>
      <c r="G725" s="136">
        <v>530</v>
      </c>
      <c r="H725" s="136">
        <v>0</v>
      </c>
    </row>
    <row r="726" spans="1:8" ht="21.75" customHeight="1">
      <c r="A726" s="146"/>
      <c r="B726" s="147"/>
      <c r="C726" s="150"/>
      <c r="D726" s="150"/>
      <c r="E726" s="135">
        <v>21011</v>
      </c>
      <c r="F726" s="116" t="s">
        <v>1047</v>
      </c>
      <c r="G726" s="136">
        <f>SUM(G727:G730)</f>
        <v>6648</v>
      </c>
      <c r="H726" s="136">
        <f>SUM(H727:H730)</f>
        <v>886</v>
      </c>
    </row>
    <row r="727" spans="1:8" ht="21.75" customHeight="1">
      <c r="A727" s="146"/>
      <c r="B727" s="147"/>
      <c r="C727" s="150"/>
      <c r="D727" s="150"/>
      <c r="E727" s="135">
        <v>2101101</v>
      </c>
      <c r="F727" s="119" t="s">
        <v>1048</v>
      </c>
      <c r="G727" s="136">
        <v>2573</v>
      </c>
      <c r="H727" s="136">
        <v>572</v>
      </c>
    </row>
    <row r="728" spans="1:8" ht="21.75" customHeight="1">
      <c r="A728" s="146"/>
      <c r="B728" s="147"/>
      <c r="C728" s="150"/>
      <c r="D728" s="150"/>
      <c r="E728" s="135">
        <v>2101102</v>
      </c>
      <c r="F728" s="119" t="s">
        <v>1049</v>
      </c>
      <c r="G728" s="136">
        <v>3601</v>
      </c>
      <c r="H728" s="136">
        <v>267</v>
      </c>
    </row>
    <row r="729" spans="1:8" ht="21.75" customHeight="1">
      <c r="A729" s="146"/>
      <c r="B729" s="147"/>
      <c r="C729" s="150"/>
      <c r="D729" s="150"/>
      <c r="E729" s="135">
        <v>2101103</v>
      </c>
      <c r="F729" s="119" t="s">
        <v>1050</v>
      </c>
      <c r="G729" s="136">
        <v>47</v>
      </c>
      <c r="H729" s="136">
        <v>47</v>
      </c>
    </row>
    <row r="730" spans="1:8" ht="21.75" customHeight="1">
      <c r="A730" s="146"/>
      <c r="B730" s="147"/>
      <c r="C730" s="150"/>
      <c r="D730" s="150"/>
      <c r="E730" s="135">
        <v>2101199</v>
      </c>
      <c r="F730" s="119" t="s">
        <v>1051</v>
      </c>
      <c r="G730" s="136">
        <v>427</v>
      </c>
      <c r="H730" s="136">
        <v>0</v>
      </c>
    </row>
    <row r="731" spans="1:8" ht="21.75" customHeight="1">
      <c r="A731" s="146"/>
      <c r="B731" s="147"/>
      <c r="C731" s="150"/>
      <c r="D731" s="150"/>
      <c r="E731" s="135">
        <v>21012</v>
      </c>
      <c r="F731" s="116" t="s">
        <v>1052</v>
      </c>
      <c r="G731" s="136">
        <f>SUM(G732:G734)</f>
        <v>104374</v>
      </c>
      <c r="H731" s="136">
        <f>SUM(H732:H734)</f>
        <v>0</v>
      </c>
    </row>
    <row r="732" spans="1:8" ht="21.75" customHeight="1">
      <c r="A732" s="146"/>
      <c r="B732" s="147"/>
      <c r="C732" s="150"/>
      <c r="D732" s="150"/>
      <c r="E732" s="135">
        <v>2101201</v>
      </c>
      <c r="F732" s="119" t="s">
        <v>1184</v>
      </c>
      <c r="G732" s="136">
        <v>0</v>
      </c>
      <c r="H732" s="136">
        <v>0</v>
      </c>
    </row>
    <row r="733" spans="1:8" ht="21.75" customHeight="1">
      <c r="A733" s="146"/>
      <c r="B733" s="147"/>
      <c r="C733" s="150"/>
      <c r="D733" s="150"/>
      <c r="E733" s="135">
        <v>2101202</v>
      </c>
      <c r="F733" s="119" t="s">
        <v>1053</v>
      </c>
      <c r="G733" s="136">
        <v>104374</v>
      </c>
      <c r="H733" s="136">
        <v>0</v>
      </c>
    </row>
    <row r="734" spans="1:8" ht="21.75" customHeight="1">
      <c r="A734" s="146"/>
      <c r="B734" s="147"/>
      <c r="C734" s="150"/>
      <c r="D734" s="150"/>
      <c r="E734" s="135">
        <v>2101299</v>
      </c>
      <c r="F734" s="119" t="s">
        <v>1054</v>
      </c>
      <c r="G734" s="136">
        <v>0</v>
      </c>
      <c r="H734" s="136">
        <v>0</v>
      </c>
    </row>
    <row r="735" spans="1:8" ht="21.75" customHeight="1">
      <c r="A735" s="146"/>
      <c r="B735" s="147"/>
      <c r="C735" s="150"/>
      <c r="D735" s="150"/>
      <c r="E735" s="135">
        <v>21013</v>
      </c>
      <c r="F735" s="116" t="s">
        <v>1055</v>
      </c>
      <c r="G735" s="136">
        <f>SUM(G736:G738)</f>
        <v>20570</v>
      </c>
      <c r="H735" s="136">
        <f>SUM(H736:H738)</f>
        <v>90</v>
      </c>
    </row>
    <row r="736" spans="1:8" ht="21.75" customHeight="1">
      <c r="A736" s="146"/>
      <c r="B736" s="147"/>
      <c r="C736" s="150"/>
      <c r="D736" s="150"/>
      <c r="E736" s="135">
        <v>2101301</v>
      </c>
      <c r="F736" s="119" t="s">
        <v>1056</v>
      </c>
      <c r="G736" s="136">
        <v>20480</v>
      </c>
      <c r="H736" s="136">
        <v>0</v>
      </c>
    </row>
    <row r="737" spans="1:8" ht="21.75" customHeight="1">
      <c r="A737" s="146"/>
      <c r="B737" s="147"/>
      <c r="C737" s="150"/>
      <c r="D737" s="150"/>
      <c r="E737" s="135">
        <v>2101302</v>
      </c>
      <c r="F737" s="119" t="s">
        <v>1185</v>
      </c>
      <c r="G737" s="136">
        <v>90</v>
      </c>
      <c r="H737" s="136">
        <v>90</v>
      </c>
    </row>
    <row r="738" spans="1:8" ht="21.75" customHeight="1">
      <c r="A738" s="146"/>
      <c r="B738" s="147"/>
      <c r="C738" s="150"/>
      <c r="D738" s="150"/>
      <c r="E738" s="135">
        <v>2101399</v>
      </c>
      <c r="F738" s="119" t="s">
        <v>1057</v>
      </c>
      <c r="G738" s="136">
        <v>0</v>
      </c>
      <c r="H738" s="136">
        <v>0</v>
      </c>
    </row>
    <row r="739" spans="1:8" ht="21.75" customHeight="1">
      <c r="A739" s="146"/>
      <c r="B739" s="147"/>
      <c r="C739" s="150"/>
      <c r="D739" s="150"/>
      <c r="E739" s="135">
        <v>21014</v>
      </c>
      <c r="F739" s="116" t="s">
        <v>1058</v>
      </c>
      <c r="G739" s="136">
        <f>SUM(G740:G741)</f>
        <v>-29</v>
      </c>
      <c r="H739" s="136">
        <f>SUM(H740:H741)</f>
        <v>0</v>
      </c>
    </row>
    <row r="740" spans="1:8" ht="21.75" customHeight="1">
      <c r="A740" s="146"/>
      <c r="B740" s="147"/>
      <c r="C740" s="150"/>
      <c r="D740" s="150"/>
      <c r="E740" s="135">
        <v>2101401</v>
      </c>
      <c r="F740" s="119" t="s">
        <v>1059</v>
      </c>
      <c r="G740" s="136">
        <v>-29</v>
      </c>
      <c r="H740" s="136">
        <v>0</v>
      </c>
    </row>
    <row r="741" spans="1:8" ht="21.75" customHeight="1">
      <c r="A741" s="146"/>
      <c r="B741" s="147"/>
      <c r="C741" s="150"/>
      <c r="D741" s="150"/>
      <c r="E741" s="135">
        <v>2101499</v>
      </c>
      <c r="F741" s="119" t="s">
        <v>1060</v>
      </c>
      <c r="G741" s="136">
        <v>0</v>
      </c>
      <c r="H741" s="136">
        <v>0</v>
      </c>
    </row>
    <row r="742" spans="1:8" ht="21.75" customHeight="1">
      <c r="A742" s="146"/>
      <c r="B742" s="147"/>
      <c r="C742" s="150"/>
      <c r="D742" s="150"/>
      <c r="E742" s="135">
        <v>21015</v>
      </c>
      <c r="F742" s="116" t="s">
        <v>1422</v>
      </c>
      <c r="G742" s="136">
        <f>SUM(G743:G750)</f>
        <v>121</v>
      </c>
      <c r="H742" s="136">
        <f>SUM(H743:H750)</f>
        <v>78</v>
      </c>
    </row>
    <row r="743" spans="1:8" ht="21.75" customHeight="1">
      <c r="A743" s="146"/>
      <c r="B743" s="147"/>
      <c r="C743" s="150"/>
      <c r="D743" s="150"/>
      <c r="E743" s="135">
        <v>2101501</v>
      </c>
      <c r="F743" s="119" t="s">
        <v>383</v>
      </c>
      <c r="G743" s="136">
        <v>33</v>
      </c>
      <c r="H743" s="136">
        <v>15</v>
      </c>
    </row>
    <row r="744" spans="1:8" ht="21.75" customHeight="1">
      <c r="A744" s="146"/>
      <c r="B744" s="147"/>
      <c r="C744" s="150"/>
      <c r="D744" s="150"/>
      <c r="E744" s="135">
        <v>2101502</v>
      </c>
      <c r="F744" s="119" t="s">
        <v>385</v>
      </c>
      <c r="G744" s="136">
        <v>32</v>
      </c>
      <c r="H744" s="136">
        <v>32</v>
      </c>
    </row>
    <row r="745" spans="1:8" ht="21.75" customHeight="1">
      <c r="A745" s="146"/>
      <c r="B745" s="147"/>
      <c r="C745" s="150"/>
      <c r="D745" s="150"/>
      <c r="E745" s="135">
        <v>2101503</v>
      </c>
      <c r="F745" s="119" t="s">
        <v>387</v>
      </c>
      <c r="G745" s="136">
        <v>0</v>
      </c>
      <c r="H745" s="136">
        <v>0</v>
      </c>
    </row>
    <row r="746" spans="1:8" ht="21.75" customHeight="1">
      <c r="A746" s="146"/>
      <c r="B746" s="147"/>
      <c r="C746" s="150"/>
      <c r="D746" s="150"/>
      <c r="E746" s="135">
        <v>2101504</v>
      </c>
      <c r="F746" s="119" t="s">
        <v>481</v>
      </c>
      <c r="G746" s="136">
        <v>0</v>
      </c>
      <c r="H746" s="136">
        <v>0</v>
      </c>
    </row>
    <row r="747" spans="1:8" ht="21.75" customHeight="1">
      <c r="A747" s="146"/>
      <c r="B747" s="147"/>
      <c r="C747" s="150"/>
      <c r="D747" s="150"/>
      <c r="E747" s="135">
        <v>2101505</v>
      </c>
      <c r="F747" s="119" t="s">
        <v>1423</v>
      </c>
      <c r="G747" s="136">
        <v>0</v>
      </c>
      <c r="H747" s="136">
        <v>0</v>
      </c>
    </row>
    <row r="748" spans="1:8" ht="21.75" customHeight="1">
      <c r="A748" s="146"/>
      <c r="B748" s="147"/>
      <c r="C748" s="150"/>
      <c r="D748" s="150"/>
      <c r="E748" s="135">
        <v>2101506</v>
      </c>
      <c r="F748" s="119" t="s">
        <v>1424</v>
      </c>
      <c r="G748" s="136">
        <v>0</v>
      </c>
      <c r="H748" s="136">
        <v>0</v>
      </c>
    </row>
    <row r="749" spans="1:8" ht="21.75" customHeight="1">
      <c r="A749" s="146"/>
      <c r="B749" s="147"/>
      <c r="C749" s="150"/>
      <c r="D749" s="150"/>
      <c r="E749" s="135">
        <v>2101550</v>
      </c>
      <c r="F749" s="119" t="s">
        <v>401</v>
      </c>
      <c r="G749" s="136">
        <v>31</v>
      </c>
      <c r="H749" s="136">
        <v>31</v>
      </c>
    </row>
    <row r="750" spans="1:8" ht="21.75" customHeight="1">
      <c r="A750" s="146"/>
      <c r="B750" s="147"/>
      <c r="C750" s="150"/>
      <c r="D750" s="150"/>
      <c r="E750" s="135">
        <v>2101599</v>
      </c>
      <c r="F750" s="119" t="s">
        <v>1425</v>
      </c>
      <c r="G750" s="136">
        <v>25</v>
      </c>
      <c r="H750" s="136">
        <v>0</v>
      </c>
    </row>
    <row r="751" spans="1:8" ht="21.75" customHeight="1">
      <c r="A751" s="146"/>
      <c r="B751" s="147"/>
      <c r="C751" s="150"/>
      <c r="D751" s="150"/>
      <c r="E751" s="135">
        <v>21016</v>
      </c>
      <c r="F751" s="116" t="s">
        <v>1426</v>
      </c>
      <c r="G751" s="136">
        <f>G752</f>
        <v>0</v>
      </c>
      <c r="H751" s="136">
        <f>H752</f>
        <v>0</v>
      </c>
    </row>
    <row r="752" spans="1:8" ht="21.75" customHeight="1">
      <c r="A752" s="146"/>
      <c r="B752" s="147"/>
      <c r="C752" s="150"/>
      <c r="D752" s="150"/>
      <c r="E752" s="135">
        <v>2101601</v>
      </c>
      <c r="F752" s="119" t="s">
        <v>1427</v>
      </c>
      <c r="G752" s="136">
        <v>0</v>
      </c>
      <c r="H752" s="136">
        <v>0</v>
      </c>
    </row>
    <row r="753" spans="1:8" ht="21.75" customHeight="1">
      <c r="A753" s="146"/>
      <c r="B753" s="147"/>
      <c r="C753" s="150"/>
      <c r="D753" s="150"/>
      <c r="E753" s="135">
        <v>21099</v>
      </c>
      <c r="F753" s="116" t="s">
        <v>1428</v>
      </c>
      <c r="G753" s="136">
        <f>G754</f>
        <v>544</v>
      </c>
      <c r="H753" s="136">
        <f>H754</f>
        <v>129</v>
      </c>
    </row>
    <row r="754" spans="1:8" ht="21.75" customHeight="1">
      <c r="A754" s="146"/>
      <c r="B754" s="147"/>
      <c r="C754" s="150"/>
      <c r="D754" s="150"/>
      <c r="E754" s="135">
        <v>2109901</v>
      </c>
      <c r="F754" s="119" t="s">
        <v>1429</v>
      </c>
      <c r="G754" s="136">
        <v>544</v>
      </c>
      <c r="H754" s="136">
        <v>129</v>
      </c>
    </row>
    <row r="755" spans="1:8" ht="21.75" customHeight="1">
      <c r="A755" s="146"/>
      <c r="B755" s="147"/>
      <c r="C755" s="150"/>
      <c r="D755" s="150"/>
      <c r="E755" s="135">
        <v>211</v>
      </c>
      <c r="F755" s="116" t="s">
        <v>1061</v>
      </c>
      <c r="G755" s="136">
        <f>G756+G766+G770+G778+G784+G791+G797+G800+G803+G805+G807+G813+G815+G817+G832</f>
        <v>27231</v>
      </c>
      <c r="H755" s="136">
        <f>H756+H766+H770+H778+H784+H791+H797+H800+H803+H805+H807+H813+H815+H817+H832</f>
        <v>8543</v>
      </c>
    </row>
    <row r="756" spans="1:8" ht="21.75" customHeight="1">
      <c r="A756" s="146"/>
      <c r="B756" s="147"/>
      <c r="C756" s="150"/>
      <c r="D756" s="150"/>
      <c r="E756" s="135">
        <v>21101</v>
      </c>
      <c r="F756" s="116" t="s">
        <v>1062</v>
      </c>
      <c r="G756" s="136">
        <f>SUM(G757:G765)</f>
        <v>1721</v>
      </c>
      <c r="H756" s="136">
        <f>SUM(H757:H765)</f>
        <v>563</v>
      </c>
    </row>
    <row r="757" spans="1:8" ht="21.75" customHeight="1">
      <c r="A757" s="146"/>
      <c r="B757" s="147"/>
      <c r="C757" s="150"/>
      <c r="D757" s="150"/>
      <c r="E757" s="135">
        <v>2110101</v>
      </c>
      <c r="F757" s="119" t="s">
        <v>383</v>
      </c>
      <c r="G757" s="136">
        <v>1482</v>
      </c>
      <c r="H757" s="136">
        <v>503</v>
      </c>
    </row>
    <row r="758" spans="1:8" ht="21.75" customHeight="1">
      <c r="A758" s="146"/>
      <c r="B758" s="147"/>
      <c r="C758" s="150"/>
      <c r="D758" s="150"/>
      <c r="E758" s="135">
        <v>2110102</v>
      </c>
      <c r="F758" s="119" t="s">
        <v>385</v>
      </c>
      <c r="G758" s="136">
        <v>60</v>
      </c>
      <c r="H758" s="136">
        <v>60</v>
      </c>
    </row>
    <row r="759" spans="1:8" ht="21.75" customHeight="1">
      <c r="A759" s="146"/>
      <c r="B759" s="147"/>
      <c r="C759" s="150"/>
      <c r="D759" s="150"/>
      <c r="E759" s="135">
        <v>2110103</v>
      </c>
      <c r="F759" s="119" t="s">
        <v>387</v>
      </c>
      <c r="G759" s="136">
        <v>0</v>
      </c>
      <c r="H759" s="136">
        <v>0</v>
      </c>
    </row>
    <row r="760" spans="1:8" ht="21.75" customHeight="1">
      <c r="A760" s="146"/>
      <c r="B760" s="147"/>
      <c r="C760" s="150"/>
      <c r="D760" s="150"/>
      <c r="E760" s="135">
        <v>2110104</v>
      </c>
      <c r="F760" s="119" t="s">
        <v>1430</v>
      </c>
      <c r="G760" s="136">
        <v>0</v>
      </c>
      <c r="H760" s="136">
        <v>0</v>
      </c>
    </row>
    <row r="761" spans="1:8" ht="21.75" customHeight="1">
      <c r="A761" s="146"/>
      <c r="B761" s="147"/>
      <c r="C761" s="150"/>
      <c r="D761" s="150"/>
      <c r="E761" s="135">
        <v>2110105</v>
      </c>
      <c r="F761" s="119" t="s">
        <v>1063</v>
      </c>
      <c r="G761" s="136">
        <v>0</v>
      </c>
      <c r="H761" s="136">
        <v>0</v>
      </c>
    </row>
    <row r="762" spans="1:8" ht="21.75" customHeight="1">
      <c r="A762" s="146"/>
      <c r="B762" s="147"/>
      <c r="C762" s="150"/>
      <c r="D762" s="150"/>
      <c r="E762" s="135">
        <v>2110106</v>
      </c>
      <c r="F762" s="119" t="s">
        <v>1431</v>
      </c>
      <c r="G762" s="136">
        <v>0</v>
      </c>
      <c r="H762" s="136">
        <v>0</v>
      </c>
    </row>
    <row r="763" spans="1:8" ht="21.75" customHeight="1">
      <c r="A763" s="146"/>
      <c r="B763" s="147"/>
      <c r="C763" s="150"/>
      <c r="D763" s="150"/>
      <c r="E763" s="135">
        <v>2110107</v>
      </c>
      <c r="F763" s="119" t="s">
        <v>1432</v>
      </c>
      <c r="G763" s="139">
        <v>0</v>
      </c>
      <c r="H763" s="139">
        <v>0</v>
      </c>
    </row>
    <row r="764" spans="1:8" ht="21.75" customHeight="1">
      <c r="A764" s="146"/>
      <c r="B764" s="147"/>
      <c r="C764" s="150"/>
      <c r="D764" s="150"/>
      <c r="E764" s="135">
        <v>2110108</v>
      </c>
      <c r="F764" s="119" t="s">
        <v>447</v>
      </c>
      <c r="G764" s="136">
        <v>0</v>
      </c>
      <c r="H764" s="136">
        <v>0</v>
      </c>
    </row>
    <row r="765" spans="1:8" ht="21.75" customHeight="1">
      <c r="A765" s="146"/>
      <c r="B765" s="147"/>
      <c r="C765" s="150"/>
      <c r="D765" s="150"/>
      <c r="E765" s="135">
        <v>2110199</v>
      </c>
      <c r="F765" s="119" t="s">
        <v>1064</v>
      </c>
      <c r="G765" s="141">
        <v>179</v>
      </c>
      <c r="H765" s="141">
        <v>0</v>
      </c>
    </row>
    <row r="766" spans="1:8" ht="21.75" customHeight="1">
      <c r="A766" s="146"/>
      <c r="B766" s="147"/>
      <c r="C766" s="150"/>
      <c r="D766" s="150"/>
      <c r="E766" s="135">
        <v>21102</v>
      </c>
      <c r="F766" s="116" t="s">
        <v>1065</v>
      </c>
      <c r="G766" s="136">
        <f>SUM(G767:G769)</f>
        <v>86</v>
      </c>
      <c r="H766" s="136">
        <f>SUM(H767:H769)</f>
        <v>0</v>
      </c>
    </row>
    <row r="767" spans="1:8" ht="21.75" customHeight="1">
      <c r="A767" s="146"/>
      <c r="B767" s="147"/>
      <c r="C767" s="150"/>
      <c r="D767" s="150"/>
      <c r="E767" s="135">
        <v>2110203</v>
      </c>
      <c r="F767" s="119" t="s">
        <v>1066</v>
      </c>
      <c r="G767" s="136">
        <v>0</v>
      </c>
      <c r="H767" s="136">
        <v>0</v>
      </c>
    </row>
    <row r="768" spans="1:8" ht="21.75" customHeight="1">
      <c r="A768" s="146"/>
      <c r="B768" s="147"/>
      <c r="C768" s="150"/>
      <c r="D768" s="150"/>
      <c r="E768" s="135">
        <v>2110204</v>
      </c>
      <c r="F768" s="119" t="s">
        <v>1067</v>
      </c>
      <c r="G768" s="136">
        <v>0</v>
      </c>
      <c r="H768" s="136">
        <v>0</v>
      </c>
    </row>
    <row r="769" spans="1:8" ht="21.75" customHeight="1">
      <c r="A769" s="146"/>
      <c r="B769" s="147"/>
      <c r="C769" s="150"/>
      <c r="D769" s="150"/>
      <c r="E769" s="135">
        <v>2110299</v>
      </c>
      <c r="F769" s="119" t="s">
        <v>1068</v>
      </c>
      <c r="G769" s="136">
        <v>86</v>
      </c>
      <c r="H769" s="136">
        <v>0</v>
      </c>
    </row>
    <row r="770" spans="1:8" ht="21.75" customHeight="1">
      <c r="A770" s="146"/>
      <c r="B770" s="147"/>
      <c r="C770" s="152"/>
      <c r="D770" s="152"/>
      <c r="E770" s="135">
        <v>21103</v>
      </c>
      <c r="F770" s="116" t="s">
        <v>1069</v>
      </c>
      <c r="G770" s="136">
        <f>SUM(G771:G777)</f>
        <v>18665</v>
      </c>
      <c r="H770" s="136">
        <f>SUM(H771:H777)</f>
        <v>7836</v>
      </c>
    </row>
    <row r="771" spans="1:8" ht="21.75" customHeight="1">
      <c r="A771" s="146"/>
      <c r="B771" s="147"/>
      <c r="C771" s="152"/>
      <c r="D771" s="152"/>
      <c r="E771" s="135">
        <v>2110301</v>
      </c>
      <c r="F771" s="119" t="s">
        <v>1070</v>
      </c>
      <c r="G771" s="136">
        <v>3993</v>
      </c>
      <c r="H771" s="136">
        <v>3993</v>
      </c>
    </row>
    <row r="772" spans="1:8" ht="21.75" customHeight="1">
      <c r="A772" s="146"/>
      <c r="B772" s="147"/>
      <c r="C772" s="152"/>
      <c r="D772" s="152"/>
      <c r="E772" s="135">
        <v>2110302</v>
      </c>
      <c r="F772" s="119" t="s">
        <v>1071</v>
      </c>
      <c r="G772" s="136">
        <v>5669</v>
      </c>
      <c r="H772" s="136">
        <v>60</v>
      </c>
    </row>
    <row r="773" spans="1:8" ht="21.75" customHeight="1">
      <c r="A773" s="146"/>
      <c r="B773" s="147"/>
      <c r="C773" s="152"/>
      <c r="D773" s="152"/>
      <c r="E773" s="135">
        <v>2110303</v>
      </c>
      <c r="F773" s="119" t="s">
        <v>1072</v>
      </c>
      <c r="G773" s="136">
        <v>0</v>
      </c>
      <c r="H773" s="136">
        <v>0</v>
      </c>
    </row>
    <row r="774" spans="1:8" ht="21.75" customHeight="1">
      <c r="A774" s="146"/>
      <c r="B774" s="147"/>
      <c r="C774" s="152"/>
      <c r="D774" s="152"/>
      <c r="E774" s="135">
        <v>2110304</v>
      </c>
      <c r="F774" s="119" t="s">
        <v>1073</v>
      </c>
      <c r="G774" s="136">
        <v>0</v>
      </c>
      <c r="H774" s="136">
        <v>0</v>
      </c>
    </row>
    <row r="775" spans="1:8" ht="21.75" customHeight="1">
      <c r="A775" s="146"/>
      <c r="B775" s="147"/>
      <c r="C775" s="152"/>
      <c r="D775" s="152"/>
      <c r="E775" s="135">
        <v>2110305</v>
      </c>
      <c r="F775" s="119" t="s">
        <v>1074</v>
      </c>
      <c r="G775" s="136">
        <v>0</v>
      </c>
      <c r="H775" s="136">
        <v>0</v>
      </c>
    </row>
    <row r="776" spans="1:8" ht="21.75" customHeight="1">
      <c r="A776" s="146"/>
      <c r="B776" s="147"/>
      <c r="C776" s="152"/>
      <c r="D776" s="152"/>
      <c r="E776" s="135">
        <v>2110306</v>
      </c>
      <c r="F776" s="119" t="s">
        <v>1075</v>
      </c>
      <c r="G776" s="136">
        <v>0</v>
      </c>
      <c r="H776" s="136">
        <v>0</v>
      </c>
    </row>
    <row r="777" spans="1:8" ht="21.75" customHeight="1">
      <c r="A777" s="146"/>
      <c r="B777" s="147"/>
      <c r="C777" s="152"/>
      <c r="D777" s="152"/>
      <c r="E777" s="135">
        <v>2110399</v>
      </c>
      <c r="F777" s="119" t="s">
        <v>1076</v>
      </c>
      <c r="G777" s="136">
        <v>9003</v>
      </c>
      <c r="H777" s="136">
        <v>3783</v>
      </c>
    </row>
    <row r="778" spans="1:8" ht="21.75" customHeight="1">
      <c r="A778" s="146"/>
      <c r="B778" s="147"/>
      <c r="C778" s="152"/>
      <c r="D778" s="152"/>
      <c r="E778" s="135">
        <v>21104</v>
      </c>
      <c r="F778" s="116" t="s">
        <v>1077</v>
      </c>
      <c r="G778" s="136">
        <f>SUM(G779:G783)</f>
        <v>6527</v>
      </c>
      <c r="H778" s="136">
        <f>SUM(H779:H783)</f>
        <v>0</v>
      </c>
    </row>
    <row r="779" spans="1:8" ht="21.75" customHeight="1">
      <c r="A779" s="146"/>
      <c r="B779" s="147"/>
      <c r="C779" s="152"/>
      <c r="D779" s="152"/>
      <c r="E779" s="135">
        <v>2110401</v>
      </c>
      <c r="F779" s="119" t="s">
        <v>1078</v>
      </c>
      <c r="G779" s="136">
        <v>268</v>
      </c>
      <c r="H779" s="136">
        <v>0</v>
      </c>
    </row>
    <row r="780" spans="1:8" ht="21.75" customHeight="1">
      <c r="A780" s="146"/>
      <c r="B780" s="147"/>
      <c r="C780" s="152"/>
      <c r="D780" s="152"/>
      <c r="E780" s="135">
        <v>2110402</v>
      </c>
      <c r="F780" s="119" t="s">
        <v>1079</v>
      </c>
      <c r="G780" s="136">
        <v>6259</v>
      </c>
      <c r="H780" s="136">
        <v>0</v>
      </c>
    </row>
    <row r="781" spans="1:8" ht="21.75" customHeight="1">
      <c r="A781" s="146"/>
      <c r="B781" s="147"/>
      <c r="C781" s="152"/>
      <c r="D781" s="152"/>
      <c r="E781" s="135">
        <v>2110403</v>
      </c>
      <c r="F781" s="119" t="s">
        <v>1080</v>
      </c>
      <c r="G781" s="136">
        <v>0</v>
      </c>
      <c r="H781" s="136">
        <v>0</v>
      </c>
    </row>
    <row r="782" spans="1:8" ht="21.75" customHeight="1">
      <c r="A782" s="146"/>
      <c r="B782" s="147"/>
      <c r="C782" s="152"/>
      <c r="D782" s="152"/>
      <c r="E782" s="135">
        <v>2110404</v>
      </c>
      <c r="F782" s="119" t="s">
        <v>1081</v>
      </c>
      <c r="G782" s="136">
        <v>0</v>
      </c>
      <c r="H782" s="136">
        <v>0</v>
      </c>
    </row>
    <row r="783" spans="1:8" ht="21.75" customHeight="1">
      <c r="A783" s="146"/>
      <c r="B783" s="147"/>
      <c r="C783" s="152"/>
      <c r="D783" s="152"/>
      <c r="E783" s="135">
        <v>2110499</v>
      </c>
      <c r="F783" s="119" t="s">
        <v>1082</v>
      </c>
      <c r="G783" s="136">
        <v>0</v>
      </c>
      <c r="H783" s="136">
        <v>0</v>
      </c>
    </row>
    <row r="784" spans="1:8" ht="21.75" customHeight="1">
      <c r="A784" s="146"/>
      <c r="B784" s="147"/>
      <c r="C784" s="152"/>
      <c r="D784" s="152"/>
      <c r="E784" s="135">
        <v>21105</v>
      </c>
      <c r="F784" s="116" t="s">
        <v>1083</v>
      </c>
      <c r="G784" s="136">
        <f>SUM(G785:G790)</f>
        <v>24</v>
      </c>
      <c r="H784" s="136">
        <f>SUM(H785:H790)</f>
        <v>24</v>
      </c>
    </row>
    <row r="785" spans="1:8" ht="21.75" customHeight="1">
      <c r="A785" s="146"/>
      <c r="B785" s="147"/>
      <c r="C785" s="152"/>
      <c r="D785" s="152"/>
      <c r="E785" s="135">
        <v>2110501</v>
      </c>
      <c r="F785" s="119" t="s">
        <v>1084</v>
      </c>
      <c r="G785" s="136">
        <v>0</v>
      </c>
      <c r="H785" s="136">
        <v>0</v>
      </c>
    </row>
    <row r="786" spans="1:8" ht="21.75" customHeight="1">
      <c r="A786" s="146"/>
      <c r="B786" s="147"/>
      <c r="C786" s="152"/>
      <c r="D786" s="152"/>
      <c r="E786" s="135">
        <v>2110502</v>
      </c>
      <c r="F786" s="119" t="s">
        <v>1085</v>
      </c>
      <c r="G786" s="136">
        <v>0</v>
      </c>
      <c r="H786" s="136">
        <v>0</v>
      </c>
    </row>
    <row r="787" spans="1:8" ht="21.75" customHeight="1">
      <c r="A787" s="146"/>
      <c r="B787" s="147"/>
      <c r="C787" s="152"/>
      <c r="D787" s="152"/>
      <c r="E787" s="135">
        <v>2110503</v>
      </c>
      <c r="F787" s="119" t="s">
        <v>1086</v>
      </c>
      <c r="G787" s="136">
        <v>0</v>
      </c>
      <c r="H787" s="136">
        <v>0</v>
      </c>
    </row>
    <row r="788" spans="1:8" ht="21.75" customHeight="1">
      <c r="A788" s="146"/>
      <c r="B788" s="147"/>
      <c r="C788" s="150"/>
      <c r="D788" s="150"/>
      <c r="E788" s="135">
        <v>2110506</v>
      </c>
      <c r="F788" s="119" t="s">
        <v>1087</v>
      </c>
      <c r="G788" s="136">
        <v>0</v>
      </c>
      <c r="H788" s="136">
        <v>0</v>
      </c>
    </row>
    <row r="789" spans="1:8" ht="21.75" customHeight="1">
      <c r="A789" s="146"/>
      <c r="B789" s="147"/>
      <c r="C789" s="150"/>
      <c r="D789" s="150"/>
      <c r="E789" s="135">
        <v>2110507</v>
      </c>
      <c r="F789" s="119" t="s">
        <v>1186</v>
      </c>
      <c r="G789" s="136">
        <v>24</v>
      </c>
      <c r="H789" s="136">
        <v>24</v>
      </c>
    </row>
    <row r="790" spans="1:8" ht="21.75" customHeight="1">
      <c r="A790" s="146"/>
      <c r="B790" s="147"/>
      <c r="C790" s="150"/>
      <c r="D790" s="150"/>
      <c r="E790" s="135">
        <v>2110599</v>
      </c>
      <c r="F790" s="119" t="s">
        <v>1088</v>
      </c>
      <c r="G790" s="136">
        <v>0</v>
      </c>
      <c r="H790" s="136">
        <v>0</v>
      </c>
    </row>
    <row r="791" spans="1:8" ht="21.75" customHeight="1">
      <c r="A791" s="146"/>
      <c r="B791" s="147"/>
      <c r="C791" s="150"/>
      <c r="D791" s="150"/>
      <c r="E791" s="135">
        <v>21106</v>
      </c>
      <c r="F791" s="116" t="s">
        <v>1089</v>
      </c>
      <c r="G791" s="136">
        <f>SUM(G792:G796)</f>
        <v>0</v>
      </c>
      <c r="H791" s="136">
        <f>SUM(H792:H796)</f>
        <v>0</v>
      </c>
    </row>
    <row r="792" spans="1:8" ht="21.75" customHeight="1">
      <c r="A792" s="146"/>
      <c r="B792" s="147"/>
      <c r="C792" s="150"/>
      <c r="D792" s="150"/>
      <c r="E792" s="135">
        <v>2110602</v>
      </c>
      <c r="F792" s="119" t="s">
        <v>1090</v>
      </c>
      <c r="G792" s="136">
        <v>0</v>
      </c>
      <c r="H792" s="136">
        <v>0</v>
      </c>
    </row>
    <row r="793" spans="1:8" ht="21.75" customHeight="1">
      <c r="A793" s="146"/>
      <c r="B793" s="147"/>
      <c r="C793" s="150"/>
      <c r="D793" s="150"/>
      <c r="E793" s="135">
        <v>2110603</v>
      </c>
      <c r="F793" s="119" t="s">
        <v>1091</v>
      </c>
      <c r="G793" s="136">
        <v>0</v>
      </c>
      <c r="H793" s="136">
        <v>0</v>
      </c>
    </row>
    <row r="794" spans="1:8" ht="21.75" customHeight="1">
      <c r="A794" s="146"/>
      <c r="B794" s="147"/>
      <c r="C794" s="150"/>
      <c r="D794" s="150"/>
      <c r="E794" s="135">
        <v>2110604</v>
      </c>
      <c r="F794" s="119" t="s">
        <v>1092</v>
      </c>
      <c r="G794" s="136">
        <v>0</v>
      </c>
      <c r="H794" s="136">
        <v>0</v>
      </c>
    </row>
    <row r="795" spans="1:8" ht="21.75" customHeight="1">
      <c r="A795" s="146"/>
      <c r="B795" s="147"/>
      <c r="C795" s="150"/>
      <c r="D795" s="150"/>
      <c r="E795" s="135">
        <v>2110605</v>
      </c>
      <c r="F795" s="119" t="s">
        <v>1093</v>
      </c>
      <c r="G795" s="136">
        <v>0</v>
      </c>
      <c r="H795" s="136">
        <v>0</v>
      </c>
    </row>
    <row r="796" spans="1:8" ht="21.75" customHeight="1">
      <c r="A796" s="146"/>
      <c r="B796" s="147"/>
      <c r="C796" s="150"/>
      <c r="D796" s="150"/>
      <c r="E796" s="135">
        <v>2110699</v>
      </c>
      <c r="F796" s="119" t="s">
        <v>1094</v>
      </c>
      <c r="G796" s="136">
        <v>0</v>
      </c>
      <c r="H796" s="136">
        <v>0</v>
      </c>
    </row>
    <row r="797" spans="1:8" ht="21.75" customHeight="1">
      <c r="A797" s="146"/>
      <c r="B797" s="147"/>
      <c r="C797" s="150"/>
      <c r="D797" s="150"/>
      <c r="E797" s="135">
        <v>21107</v>
      </c>
      <c r="F797" s="116" t="s">
        <v>1095</v>
      </c>
      <c r="G797" s="136">
        <f>SUM(G798:G799)</f>
        <v>0</v>
      </c>
      <c r="H797" s="136">
        <f>SUM(H798:H799)</f>
        <v>0</v>
      </c>
    </row>
    <row r="798" spans="1:8" ht="21.75" customHeight="1">
      <c r="A798" s="146"/>
      <c r="B798" s="147"/>
      <c r="C798" s="150"/>
      <c r="D798" s="150"/>
      <c r="E798" s="135">
        <v>2110704</v>
      </c>
      <c r="F798" s="119" t="s">
        <v>1096</v>
      </c>
      <c r="G798" s="136">
        <v>0</v>
      </c>
      <c r="H798" s="136">
        <v>0</v>
      </c>
    </row>
    <row r="799" spans="1:8" ht="21.75" customHeight="1">
      <c r="A799" s="146"/>
      <c r="B799" s="147"/>
      <c r="C799" s="150"/>
      <c r="D799" s="150"/>
      <c r="E799" s="135">
        <v>2110799</v>
      </c>
      <c r="F799" s="119" t="s">
        <v>1097</v>
      </c>
      <c r="G799" s="136">
        <v>0</v>
      </c>
      <c r="H799" s="136">
        <v>0</v>
      </c>
    </row>
    <row r="800" spans="1:8" ht="21.75" customHeight="1">
      <c r="A800" s="146"/>
      <c r="B800" s="147"/>
      <c r="C800" s="150"/>
      <c r="D800" s="150"/>
      <c r="E800" s="135">
        <v>21108</v>
      </c>
      <c r="F800" s="116" t="s">
        <v>1098</v>
      </c>
      <c r="G800" s="136">
        <f>SUM(G801:G802)</f>
        <v>0</v>
      </c>
      <c r="H800" s="136">
        <f>SUM(H801:H802)</f>
        <v>0</v>
      </c>
    </row>
    <row r="801" spans="1:8" ht="21.75" customHeight="1">
      <c r="A801" s="146"/>
      <c r="B801" s="147"/>
      <c r="C801" s="150"/>
      <c r="D801" s="150"/>
      <c r="E801" s="135">
        <v>2110804</v>
      </c>
      <c r="F801" s="119" t="s">
        <v>1099</v>
      </c>
      <c r="G801" s="136">
        <v>0</v>
      </c>
      <c r="H801" s="136">
        <v>0</v>
      </c>
    </row>
    <row r="802" spans="1:8" ht="21.75" customHeight="1">
      <c r="A802" s="146"/>
      <c r="B802" s="147"/>
      <c r="C802" s="150"/>
      <c r="D802" s="150"/>
      <c r="E802" s="135">
        <v>2110899</v>
      </c>
      <c r="F802" s="119" t="s">
        <v>1100</v>
      </c>
      <c r="G802" s="136">
        <v>0</v>
      </c>
      <c r="H802" s="136">
        <v>0</v>
      </c>
    </row>
    <row r="803" spans="1:8" ht="21.75" customHeight="1">
      <c r="A803" s="146"/>
      <c r="B803" s="147"/>
      <c r="C803" s="150"/>
      <c r="D803" s="150"/>
      <c r="E803" s="135">
        <v>21109</v>
      </c>
      <c r="F803" s="116" t="s">
        <v>1433</v>
      </c>
      <c r="G803" s="136">
        <f>G804</f>
        <v>0</v>
      </c>
      <c r="H803" s="136">
        <f>H804</f>
        <v>0</v>
      </c>
    </row>
    <row r="804" spans="1:8" ht="21.75" customHeight="1">
      <c r="A804" s="146"/>
      <c r="B804" s="147"/>
      <c r="C804" s="150"/>
      <c r="D804" s="150"/>
      <c r="E804" s="135">
        <v>2110901</v>
      </c>
      <c r="F804" s="119" t="s">
        <v>1434</v>
      </c>
      <c r="G804" s="136">
        <v>0</v>
      </c>
      <c r="H804" s="136">
        <v>0</v>
      </c>
    </row>
    <row r="805" spans="1:8" ht="21.75" customHeight="1">
      <c r="A805" s="146"/>
      <c r="B805" s="147"/>
      <c r="C805" s="150"/>
      <c r="D805" s="150"/>
      <c r="E805" s="135">
        <v>21110</v>
      </c>
      <c r="F805" s="116" t="s">
        <v>1435</v>
      </c>
      <c r="G805" s="136">
        <f>G806</f>
        <v>0</v>
      </c>
      <c r="H805" s="136">
        <f>H806</f>
        <v>0</v>
      </c>
    </row>
    <row r="806" spans="1:8" ht="21.75" customHeight="1">
      <c r="A806" s="146"/>
      <c r="B806" s="147"/>
      <c r="C806" s="150"/>
      <c r="D806" s="150"/>
      <c r="E806" s="135">
        <v>2111001</v>
      </c>
      <c r="F806" s="119" t="s">
        <v>1436</v>
      </c>
      <c r="G806" s="136">
        <v>0</v>
      </c>
      <c r="H806" s="136">
        <v>0</v>
      </c>
    </row>
    <row r="807" spans="1:8" ht="21.75" customHeight="1">
      <c r="A807" s="146"/>
      <c r="B807" s="147"/>
      <c r="C807" s="150"/>
      <c r="D807" s="150"/>
      <c r="E807" s="135">
        <v>21111</v>
      </c>
      <c r="F807" s="116" t="s">
        <v>1101</v>
      </c>
      <c r="G807" s="136">
        <f>SUM(G808:G812)</f>
        <v>163</v>
      </c>
      <c r="H807" s="136">
        <f>SUM(H808:H812)</f>
        <v>75</v>
      </c>
    </row>
    <row r="808" spans="1:8" ht="21.75" customHeight="1">
      <c r="A808" s="146"/>
      <c r="B808" s="147"/>
      <c r="C808" s="150"/>
      <c r="D808" s="150"/>
      <c r="E808" s="135">
        <v>2111101</v>
      </c>
      <c r="F808" s="119" t="s">
        <v>1437</v>
      </c>
      <c r="G808" s="136">
        <v>0</v>
      </c>
      <c r="H808" s="136">
        <v>0</v>
      </c>
    </row>
    <row r="809" spans="1:8" ht="21.75" customHeight="1">
      <c r="A809" s="146"/>
      <c r="B809" s="147"/>
      <c r="C809" s="150"/>
      <c r="D809" s="150"/>
      <c r="E809" s="135">
        <v>2111102</v>
      </c>
      <c r="F809" s="119" t="s">
        <v>1438</v>
      </c>
      <c r="G809" s="136">
        <v>0</v>
      </c>
      <c r="H809" s="136">
        <v>0</v>
      </c>
    </row>
    <row r="810" spans="1:8" ht="21.75" customHeight="1">
      <c r="A810" s="146"/>
      <c r="B810" s="147"/>
      <c r="C810" s="150"/>
      <c r="D810" s="150"/>
      <c r="E810" s="135">
        <v>2111103</v>
      </c>
      <c r="F810" s="119" t="s">
        <v>1102</v>
      </c>
      <c r="G810" s="136">
        <v>0</v>
      </c>
      <c r="H810" s="136">
        <v>0</v>
      </c>
    </row>
    <row r="811" spans="1:8" ht="21.75" customHeight="1">
      <c r="A811" s="146"/>
      <c r="B811" s="147"/>
      <c r="C811" s="150"/>
      <c r="D811" s="150"/>
      <c r="E811" s="135">
        <v>2111104</v>
      </c>
      <c r="F811" s="119" t="s">
        <v>1103</v>
      </c>
      <c r="G811" s="136">
        <v>0</v>
      </c>
      <c r="H811" s="136">
        <v>0</v>
      </c>
    </row>
    <row r="812" spans="1:8" ht="21.75" customHeight="1">
      <c r="A812" s="146"/>
      <c r="B812" s="147"/>
      <c r="C812" s="150"/>
      <c r="D812" s="150"/>
      <c r="E812" s="135">
        <v>2111199</v>
      </c>
      <c r="F812" s="119" t="s">
        <v>1104</v>
      </c>
      <c r="G812" s="136">
        <v>163</v>
      </c>
      <c r="H812" s="136">
        <v>75</v>
      </c>
    </row>
    <row r="813" spans="1:8" ht="21.75" customHeight="1">
      <c r="A813" s="146"/>
      <c r="B813" s="147"/>
      <c r="C813" s="150"/>
      <c r="D813" s="150"/>
      <c r="E813" s="135">
        <v>21112</v>
      </c>
      <c r="F813" s="116" t="s">
        <v>1439</v>
      </c>
      <c r="G813" s="136">
        <f>G814</f>
        <v>0</v>
      </c>
      <c r="H813" s="136">
        <f>H814</f>
        <v>0</v>
      </c>
    </row>
    <row r="814" spans="1:8" ht="21.75" customHeight="1">
      <c r="A814" s="146"/>
      <c r="B814" s="147"/>
      <c r="C814" s="150"/>
      <c r="D814" s="150"/>
      <c r="E814" s="135">
        <v>2111201</v>
      </c>
      <c r="F814" s="119" t="s">
        <v>1440</v>
      </c>
      <c r="G814" s="136">
        <v>0</v>
      </c>
      <c r="H814" s="136">
        <v>0</v>
      </c>
    </row>
    <row r="815" spans="1:8" ht="21.75" customHeight="1">
      <c r="A815" s="146"/>
      <c r="B815" s="147"/>
      <c r="C815" s="150"/>
      <c r="D815" s="150"/>
      <c r="E815" s="135">
        <v>21113</v>
      </c>
      <c r="F815" s="116" t="s">
        <v>1441</v>
      </c>
      <c r="G815" s="136">
        <f>G816</f>
        <v>0</v>
      </c>
      <c r="H815" s="136">
        <f>H816</f>
        <v>0</v>
      </c>
    </row>
    <row r="816" spans="1:8" ht="21.75" customHeight="1">
      <c r="A816" s="146"/>
      <c r="B816" s="147"/>
      <c r="C816" s="150"/>
      <c r="D816" s="150"/>
      <c r="E816" s="135">
        <v>2111301</v>
      </c>
      <c r="F816" s="119" t="s">
        <v>1442</v>
      </c>
      <c r="G816" s="136">
        <v>0</v>
      </c>
      <c r="H816" s="136">
        <v>0</v>
      </c>
    </row>
    <row r="817" spans="1:8" ht="21.75" customHeight="1">
      <c r="A817" s="146"/>
      <c r="B817" s="147"/>
      <c r="C817" s="150"/>
      <c r="D817" s="150"/>
      <c r="E817" s="135">
        <v>21114</v>
      </c>
      <c r="F817" s="116" t="s">
        <v>1105</v>
      </c>
      <c r="G817" s="136">
        <f>SUM(G818:G831)</f>
        <v>45</v>
      </c>
      <c r="H817" s="136">
        <f>SUM(H818:H831)</f>
        <v>45</v>
      </c>
    </row>
    <row r="818" spans="1:8" ht="21.75" customHeight="1">
      <c r="A818" s="146"/>
      <c r="B818" s="147"/>
      <c r="C818" s="150"/>
      <c r="D818" s="150"/>
      <c r="E818" s="135">
        <v>2111401</v>
      </c>
      <c r="F818" s="119" t="s">
        <v>383</v>
      </c>
      <c r="G818" s="136">
        <v>33</v>
      </c>
      <c r="H818" s="136">
        <v>33</v>
      </c>
    </row>
    <row r="819" spans="1:8" ht="21.75" customHeight="1">
      <c r="A819" s="146"/>
      <c r="B819" s="147"/>
      <c r="C819" s="150"/>
      <c r="D819" s="150"/>
      <c r="E819" s="135">
        <v>2111402</v>
      </c>
      <c r="F819" s="119" t="s">
        <v>385</v>
      </c>
      <c r="G819" s="136">
        <v>12</v>
      </c>
      <c r="H819" s="136">
        <v>12</v>
      </c>
    </row>
    <row r="820" spans="1:8" ht="21.75" customHeight="1">
      <c r="A820" s="146"/>
      <c r="B820" s="147"/>
      <c r="C820" s="150"/>
      <c r="D820" s="150"/>
      <c r="E820" s="135">
        <v>2111403</v>
      </c>
      <c r="F820" s="119" t="s">
        <v>387</v>
      </c>
      <c r="G820" s="136">
        <v>0</v>
      </c>
      <c r="H820" s="136">
        <v>0</v>
      </c>
    </row>
    <row r="821" spans="1:8" ht="21.75" customHeight="1">
      <c r="A821" s="146"/>
      <c r="B821" s="147"/>
      <c r="C821" s="150"/>
      <c r="D821" s="150"/>
      <c r="E821" s="135">
        <v>2111404</v>
      </c>
      <c r="F821" s="119" t="s">
        <v>1106</v>
      </c>
      <c r="G821" s="136">
        <v>0</v>
      </c>
      <c r="H821" s="136">
        <v>0</v>
      </c>
    </row>
    <row r="822" spans="1:8" ht="21.75" customHeight="1">
      <c r="A822" s="146"/>
      <c r="B822" s="147"/>
      <c r="C822" s="150"/>
      <c r="D822" s="150"/>
      <c r="E822" s="135">
        <v>2111405</v>
      </c>
      <c r="F822" s="119" t="s">
        <v>1107</v>
      </c>
      <c r="G822" s="136">
        <v>0</v>
      </c>
      <c r="H822" s="136">
        <v>0</v>
      </c>
    </row>
    <row r="823" spans="1:8" ht="21.75" customHeight="1">
      <c r="A823" s="146"/>
      <c r="B823" s="147"/>
      <c r="C823" s="150"/>
      <c r="D823" s="150"/>
      <c r="E823" s="135">
        <v>2111406</v>
      </c>
      <c r="F823" s="119" t="s">
        <v>1108</v>
      </c>
      <c r="G823" s="136">
        <v>0</v>
      </c>
      <c r="H823" s="136">
        <v>0</v>
      </c>
    </row>
    <row r="824" spans="1:8" ht="21.75" customHeight="1">
      <c r="A824" s="146"/>
      <c r="B824" s="147"/>
      <c r="C824" s="150"/>
      <c r="D824" s="150"/>
      <c r="E824" s="135">
        <v>2111407</v>
      </c>
      <c r="F824" s="119" t="s">
        <v>1109</v>
      </c>
      <c r="G824" s="136">
        <v>0</v>
      </c>
      <c r="H824" s="136">
        <v>0</v>
      </c>
    </row>
    <row r="825" spans="1:8" ht="21.75" customHeight="1">
      <c r="A825" s="146"/>
      <c r="B825" s="147"/>
      <c r="C825" s="150"/>
      <c r="D825" s="150"/>
      <c r="E825" s="135">
        <v>2111408</v>
      </c>
      <c r="F825" s="119" t="s">
        <v>1110</v>
      </c>
      <c r="G825" s="136">
        <v>0</v>
      </c>
      <c r="H825" s="136">
        <v>0</v>
      </c>
    </row>
    <row r="826" spans="1:8" ht="21.75" customHeight="1">
      <c r="A826" s="146"/>
      <c r="B826" s="147"/>
      <c r="C826" s="150"/>
      <c r="D826" s="150"/>
      <c r="E826" s="135">
        <v>2111409</v>
      </c>
      <c r="F826" s="119" t="s">
        <v>1111</v>
      </c>
      <c r="G826" s="136">
        <v>0</v>
      </c>
      <c r="H826" s="136">
        <v>0</v>
      </c>
    </row>
    <row r="827" spans="1:8" ht="21.75" customHeight="1">
      <c r="A827" s="146"/>
      <c r="B827" s="147"/>
      <c r="C827" s="150"/>
      <c r="D827" s="150"/>
      <c r="E827" s="135">
        <v>2111410</v>
      </c>
      <c r="F827" s="119" t="s">
        <v>1112</v>
      </c>
      <c r="G827" s="136">
        <v>0</v>
      </c>
      <c r="H827" s="136">
        <v>0</v>
      </c>
    </row>
    <row r="828" spans="1:8" ht="21.75" customHeight="1">
      <c r="A828" s="146"/>
      <c r="B828" s="147"/>
      <c r="C828" s="150"/>
      <c r="D828" s="150"/>
      <c r="E828" s="135">
        <v>2111411</v>
      </c>
      <c r="F828" s="119" t="s">
        <v>481</v>
      </c>
      <c r="G828" s="136">
        <v>0</v>
      </c>
      <c r="H828" s="136">
        <v>0</v>
      </c>
    </row>
    <row r="829" spans="1:8" ht="21.75" customHeight="1">
      <c r="A829" s="146"/>
      <c r="B829" s="147"/>
      <c r="C829" s="150"/>
      <c r="D829" s="150"/>
      <c r="E829" s="135">
        <v>2111413</v>
      </c>
      <c r="F829" s="119" t="s">
        <v>1113</v>
      </c>
      <c r="G829" s="136">
        <v>0</v>
      </c>
      <c r="H829" s="136">
        <v>0</v>
      </c>
    </row>
    <row r="830" spans="1:8" ht="21.75" customHeight="1">
      <c r="A830" s="146"/>
      <c r="B830" s="147"/>
      <c r="C830" s="150"/>
      <c r="D830" s="150"/>
      <c r="E830" s="135">
        <v>2111450</v>
      </c>
      <c r="F830" s="119" t="s">
        <v>401</v>
      </c>
      <c r="G830" s="136">
        <v>0</v>
      </c>
      <c r="H830" s="136">
        <v>0</v>
      </c>
    </row>
    <row r="831" spans="1:8" ht="21.75" customHeight="1">
      <c r="A831" s="146"/>
      <c r="B831" s="147"/>
      <c r="C831" s="150"/>
      <c r="D831" s="150"/>
      <c r="E831" s="135">
        <v>2111499</v>
      </c>
      <c r="F831" s="119" t="s">
        <v>1114</v>
      </c>
      <c r="G831" s="136">
        <v>0</v>
      </c>
      <c r="H831" s="136">
        <v>0</v>
      </c>
    </row>
    <row r="832" spans="1:8" ht="21.75" customHeight="1">
      <c r="A832" s="146"/>
      <c r="B832" s="147"/>
      <c r="C832" s="150"/>
      <c r="D832" s="150"/>
      <c r="E832" s="135">
        <v>21199</v>
      </c>
      <c r="F832" s="116" t="s">
        <v>1443</v>
      </c>
      <c r="G832" s="136">
        <f>G833</f>
        <v>0</v>
      </c>
      <c r="H832" s="136">
        <f>H833</f>
        <v>0</v>
      </c>
    </row>
    <row r="833" spans="1:8" ht="21.75" customHeight="1">
      <c r="A833" s="146"/>
      <c r="B833" s="147"/>
      <c r="C833" s="150"/>
      <c r="D833" s="150"/>
      <c r="E833" s="135">
        <v>2119901</v>
      </c>
      <c r="F833" s="119" t="s">
        <v>1444</v>
      </c>
      <c r="G833" s="136">
        <v>0</v>
      </c>
      <c r="H833" s="136">
        <v>0</v>
      </c>
    </row>
    <row r="834" spans="1:8" ht="21.75" customHeight="1">
      <c r="A834" s="146"/>
      <c r="B834" s="147"/>
      <c r="C834" s="150"/>
      <c r="D834" s="150"/>
      <c r="E834" s="135">
        <v>212</v>
      </c>
      <c r="F834" s="116" t="s">
        <v>1115</v>
      </c>
      <c r="G834" s="136">
        <f>G835+G846+G848+G851+G853+G855</f>
        <v>127430</v>
      </c>
      <c r="H834" s="136">
        <f>H835+H846+H848+H851+H853+H855</f>
        <v>40085</v>
      </c>
    </row>
    <row r="835" spans="1:8" ht="21.75" customHeight="1">
      <c r="A835" s="146"/>
      <c r="B835" s="147"/>
      <c r="C835" s="150"/>
      <c r="D835" s="150"/>
      <c r="E835" s="135">
        <v>21201</v>
      </c>
      <c r="F835" s="116" t="s">
        <v>1116</v>
      </c>
      <c r="G835" s="136">
        <f>SUM(G836:G845)</f>
        <v>10836</v>
      </c>
      <c r="H835" s="136">
        <f>SUM(H836:H845)</f>
        <v>2998</v>
      </c>
    </row>
    <row r="836" spans="1:8" ht="21.75" customHeight="1">
      <c r="A836" s="146"/>
      <c r="B836" s="147"/>
      <c r="C836" s="150"/>
      <c r="D836" s="150"/>
      <c r="E836" s="135">
        <v>2120101</v>
      </c>
      <c r="F836" s="119" t="s">
        <v>383</v>
      </c>
      <c r="G836" s="136">
        <v>6608</v>
      </c>
      <c r="H836" s="136">
        <v>1743</v>
      </c>
    </row>
    <row r="837" spans="1:8" ht="21.75" customHeight="1">
      <c r="A837" s="146"/>
      <c r="B837" s="147"/>
      <c r="C837" s="150"/>
      <c r="D837" s="150"/>
      <c r="E837" s="135">
        <v>2120102</v>
      </c>
      <c r="F837" s="119" t="s">
        <v>385</v>
      </c>
      <c r="G837" s="136">
        <v>114</v>
      </c>
      <c r="H837" s="136">
        <v>32</v>
      </c>
    </row>
    <row r="838" spans="1:8" ht="21.75" customHeight="1">
      <c r="A838" s="146"/>
      <c r="B838" s="147"/>
      <c r="C838" s="150"/>
      <c r="D838" s="150"/>
      <c r="E838" s="135">
        <v>2120103</v>
      </c>
      <c r="F838" s="119" t="s">
        <v>387</v>
      </c>
      <c r="G838" s="136">
        <v>0</v>
      </c>
      <c r="H838" s="136">
        <v>0</v>
      </c>
    </row>
    <row r="839" spans="1:8" ht="21.75" customHeight="1">
      <c r="A839" s="146"/>
      <c r="B839" s="147"/>
      <c r="C839" s="150"/>
      <c r="D839" s="150"/>
      <c r="E839" s="135">
        <v>2120104</v>
      </c>
      <c r="F839" s="119" t="s">
        <v>1117</v>
      </c>
      <c r="G839" s="136">
        <v>128</v>
      </c>
      <c r="H839" s="136">
        <v>28</v>
      </c>
    </row>
    <row r="840" spans="1:8" ht="21.75" customHeight="1">
      <c r="A840" s="146"/>
      <c r="B840" s="147"/>
      <c r="C840" s="150"/>
      <c r="D840" s="150"/>
      <c r="E840" s="135">
        <v>2120105</v>
      </c>
      <c r="F840" s="119" t="s">
        <v>1118</v>
      </c>
      <c r="G840" s="136">
        <v>40</v>
      </c>
      <c r="H840" s="136">
        <v>0</v>
      </c>
    </row>
    <row r="841" spans="1:8" ht="21.75" customHeight="1">
      <c r="A841" s="146"/>
      <c r="B841" s="147"/>
      <c r="C841" s="150"/>
      <c r="D841" s="150"/>
      <c r="E841" s="135">
        <v>2120106</v>
      </c>
      <c r="F841" s="119" t="s">
        <v>1119</v>
      </c>
      <c r="G841" s="136">
        <v>0</v>
      </c>
      <c r="H841" s="136">
        <v>0</v>
      </c>
    </row>
    <row r="842" spans="1:8" ht="21.75" customHeight="1">
      <c r="A842" s="146"/>
      <c r="B842" s="147"/>
      <c r="C842" s="150"/>
      <c r="D842" s="150"/>
      <c r="E842" s="135">
        <v>2120107</v>
      </c>
      <c r="F842" s="119" t="s">
        <v>1120</v>
      </c>
      <c r="G842" s="136">
        <v>0</v>
      </c>
      <c r="H842" s="136">
        <v>0</v>
      </c>
    </row>
    <row r="843" spans="1:8" ht="21.75" customHeight="1">
      <c r="A843" s="146"/>
      <c r="B843" s="147"/>
      <c r="C843" s="150"/>
      <c r="D843" s="150"/>
      <c r="E843" s="135">
        <v>2120109</v>
      </c>
      <c r="F843" s="119" t="s">
        <v>1121</v>
      </c>
      <c r="G843" s="136">
        <v>10</v>
      </c>
      <c r="H843" s="136">
        <v>0</v>
      </c>
    </row>
    <row r="844" spans="1:8" ht="21.75" customHeight="1">
      <c r="A844" s="146"/>
      <c r="B844" s="147"/>
      <c r="C844" s="150"/>
      <c r="D844" s="150"/>
      <c r="E844" s="135">
        <v>2120110</v>
      </c>
      <c r="F844" s="119" t="s">
        <v>1122</v>
      </c>
      <c r="G844" s="136">
        <v>0</v>
      </c>
      <c r="H844" s="136">
        <v>0</v>
      </c>
    </row>
    <row r="845" spans="1:8" ht="21.75" customHeight="1">
      <c r="A845" s="146"/>
      <c r="B845" s="147"/>
      <c r="C845" s="150"/>
      <c r="D845" s="150"/>
      <c r="E845" s="135">
        <v>2120199</v>
      </c>
      <c r="F845" s="119" t="s">
        <v>1123</v>
      </c>
      <c r="G845" s="136">
        <v>3936</v>
      </c>
      <c r="H845" s="136">
        <v>1195</v>
      </c>
    </row>
    <row r="846" spans="1:8" ht="21.75" customHeight="1">
      <c r="A846" s="146"/>
      <c r="B846" s="147"/>
      <c r="C846" s="150"/>
      <c r="D846" s="150"/>
      <c r="E846" s="135">
        <v>21202</v>
      </c>
      <c r="F846" s="116" t="s">
        <v>1445</v>
      </c>
      <c r="G846" s="136">
        <f>G847</f>
        <v>278</v>
      </c>
      <c r="H846" s="136">
        <f>H847</f>
        <v>0</v>
      </c>
    </row>
    <row r="847" spans="1:8" ht="21.75" customHeight="1">
      <c r="A847" s="146"/>
      <c r="B847" s="147"/>
      <c r="C847" s="150"/>
      <c r="D847" s="150"/>
      <c r="E847" s="135">
        <v>2120201</v>
      </c>
      <c r="F847" s="119" t="s">
        <v>1446</v>
      </c>
      <c r="G847" s="136">
        <v>278</v>
      </c>
      <c r="H847" s="136">
        <v>0</v>
      </c>
    </row>
    <row r="848" spans="1:8" ht="21.75" customHeight="1">
      <c r="A848" s="146"/>
      <c r="B848" s="147"/>
      <c r="C848" s="150"/>
      <c r="D848" s="150"/>
      <c r="E848" s="135">
        <v>21203</v>
      </c>
      <c r="F848" s="116" t="s">
        <v>1124</v>
      </c>
      <c r="G848" s="136">
        <f>SUM(G849:G850)</f>
        <v>67196</v>
      </c>
      <c r="H848" s="136">
        <f>SUM(H849:H850)</f>
        <v>34274</v>
      </c>
    </row>
    <row r="849" spans="1:8" ht="21.75" customHeight="1">
      <c r="A849" s="146"/>
      <c r="B849" s="147"/>
      <c r="C849" s="150"/>
      <c r="D849" s="150"/>
      <c r="E849" s="135">
        <v>2120303</v>
      </c>
      <c r="F849" s="119" t="s">
        <v>1125</v>
      </c>
      <c r="G849" s="136">
        <v>205</v>
      </c>
      <c r="H849" s="136">
        <v>0</v>
      </c>
    </row>
    <row r="850" spans="1:8" ht="21.75" customHeight="1">
      <c r="A850" s="146"/>
      <c r="B850" s="147"/>
      <c r="C850" s="150"/>
      <c r="D850" s="150"/>
      <c r="E850" s="135">
        <v>2120399</v>
      </c>
      <c r="F850" s="119" t="s">
        <v>1126</v>
      </c>
      <c r="G850" s="136">
        <v>66991</v>
      </c>
      <c r="H850" s="136">
        <v>34274</v>
      </c>
    </row>
    <row r="851" spans="1:8" ht="21.75" customHeight="1">
      <c r="A851" s="146"/>
      <c r="B851" s="147"/>
      <c r="C851" s="150"/>
      <c r="D851" s="150"/>
      <c r="E851" s="135">
        <v>21205</v>
      </c>
      <c r="F851" s="116" t="s">
        <v>1447</v>
      </c>
      <c r="G851" s="136">
        <f>G852</f>
        <v>10546</v>
      </c>
      <c r="H851" s="136">
        <f>H852</f>
        <v>2588</v>
      </c>
    </row>
    <row r="852" spans="1:8" ht="21.75" customHeight="1">
      <c r="A852" s="146"/>
      <c r="B852" s="147"/>
      <c r="C852" s="150"/>
      <c r="D852" s="150"/>
      <c r="E852" s="135">
        <v>2120501</v>
      </c>
      <c r="F852" s="119" t="s">
        <v>1448</v>
      </c>
      <c r="G852" s="136">
        <v>10546</v>
      </c>
      <c r="H852" s="136">
        <v>2588</v>
      </c>
    </row>
    <row r="853" spans="1:8" ht="21.75" customHeight="1">
      <c r="A853" s="146"/>
      <c r="B853" s="147"/>
      <c r="C853" s="150"/>
      <c r="D853" s="150"/>
      <c r="E853" s="135">
        <v>21206</v>
      </c>
      <c r="F853" s="116" t="s">
        <v>1449</v>
      </c>
      <c r="G853" s="136">
        <f>G854</f>
        <v>0</v>
      </c>
      <c r="H853" s="136">
        <f>H854</f>
        <v>0</v>
      </c>
    </row>
    <row r="854" spans="1:8" ht="21.75" customHeight="1">
      <c r="A854" s="146"/>
      <c r="B854" s="147"/>
      <c r="C854" s="150"/>
      <c r="D854" s="150"/>
      <c r="E854" s="135">
        <v>2120601</v>
      </c>
      <c r="F854" s="119" t="s">
        <v>1450</v>
      </c>
      <c r="G854" s="136">
        <v>0</v>
      </c>
      <c r="H854" s="136">
        <v>0</v>
      </c>
    </row>
    <row r="855" spans="1:8" ht="21.75" customHeight="1">
      <c r="A855" s="146"/>
      <c r="B855" s="147"/>
      <c r="C855" s="150"/>
      <c r="D855" s="150"/>
      <c r="E855" s="135">
        <v>21299</v>
      </c>
      <c r="F855" s="116" t="s">
        <v>1451</v>
      </c>
      <c r="G855" s="136">
        <f>G856</f>
        <v>38574</v>
      </c>
      <c r="H855" s="136">
        <f>H856</f>
        <v>225</v>
      </c>
    </row>
    <row r="856" spans="1:8" ht="21.75" customHeight="1">
      <c r="A856" s="146"/>
      <c r="B856" s="147"/>
      <c r="C856" s="150"/>
      <c r="D856" s="150"/>
      <c r="E856" s="135">
        <v>2129901</v>
      </c>
      <c r="F856" s="119" t="s">
        <v>1452</v>
      </c>
      <c r="G856" s="136">
        <v>38574</v>
      </c>
      <c r="H856" s="136">
        <v>225</v>
      </c>
    </row>
    <row r="857" spans="1:8" ht="21.75" customHeight="1">
      <c r="A857" s="146"/>
      <c r="B857" s="147"/>
      <c r="C857" s="150"/>
      <c r="D857" s="150"/>
      <c r="E857" s="135">
        <v>213</v>
      </c>
      <c r="F857" s="116" t="s">
        <v>1127</v>
      </c>
      <c r="G857" s="136">
        <f>G858+G883+G908+G934+G945+G956+G962+G969+G976+G979</f>
        <v>91219</v>
      </c>
      <c r="H857" s="136">
        <f>H858+H883+H908+H934+H945+H956+H962+H969+H976+H979</f>
        <v>5119</v>
      </c>
    </row>
    <row r="858" spans="1:8" ht="21.75" customHeight="1">
      <c r="A858" s="146"/>
      <c r="B858" s="147"/>
      <c r="C858" s="150"/>
      <c r="D858" s="150"/>
      <c r="E858" s="135">
        <v>21301</v>
      </c>
      <c r="F858" s="116" t="s">
        <v>1128</v>
      </c>
      <c r="G858" s="136">
        <f>SUM(G859:G882)</f>
        <v>48482</v>
      </c>
      <c r="H858" s="136">
        <f>SUM(H859:H882)</f>
        <v>1863</v>
      </c>
    </row>
    <row r="859" spans="1:8" ht="21.75" customHeight="1">
      <c r="A859" s="146"/>
      <c r="B859" s="147"/>
      <c r="C859" s="150"/>
      <c r="D859" s="150"/>
      <c r="E859" s="135">
        <v>2130101</v>
      </c>
      <c r="F859" s="119" t="s">
        <v>383</v>
      </c>
      <c r="G859" s="136">
        <v>4631</v>
      </c>
      <c r="H859" s="136">
        <v>805</v>
      </c>
    </row>
    <row r="860" spans="1:8" ht="21.75" customHeight="1">
      <c r="A860" s="146"/>
      <c r="B860" s="147"/>
      <c r="C860" s="150"/>
      <c r="D860" s="150"/>
      <c r="E860" s="135">
        <v>2130102</v>
      </c>
      <c r="F860" s="119" t="s">
        <v>385</v>
      </c>
      <c r="G860" s="136">
        <v>672</v>
      </c>
      <c r="H860" s="136">
        <v>0</v>
      </c>
    </row>
    <row r="861" spans="1:8" ht="21.75" customHeight="1">
      <c r="A861" s="146"/>
      <c r="B861" s="147"/>
      <c r="C861" s="150"/>
      <c r="D861" s="150"/>
      <c r="E861" s="135">
        <v>2130103</v>
      </c>
      <c r="F861" s="119" t="s">
        <v>387</v>
      </c>
      <c r="G861" s="136">
        <v>0</v>
      </c>
      <c r="H861" s="136">
        <v>0</v>
      </c>
    </row>
    <row r="862" spans="1:8" ht="21.75" customHeight="1">
      <c r="A862" s="146"/>
      <c r="B862" s="147"/>
      <c r="C862" s="150"/>
      <c r="D862" s="150"/>
      <c r="E862" s="135">
        <v>2130104</v>
      </c>
      <c r="F862" s="119" t="s">
        <v>401</v>
      </c>
      <c r="G862" s="136">
        <v>1221</v>
      </c>
      <c r="H862" s="136">
        <v>119</v>
      </c>
    </row>
    <row r="863" spans="1:8" ht="21.75" customHeight="1">
      <c r="A863" s="146"/>
      <c r="B863" s="147"/>
      <c r="C863" s="150"/>
      <c r="D863" s="150"/>
      <c r="E863" s="135">
        <v>2130105</v>
      </c>
      <c r="F863" s="119" t="s">
        <v>1129</v>
      </c>
      <c r="G863" s="136">
        <v>0</v>
      </c>
      <c r="H863" s="136">
        <v>0</v>
      </c>
    </row>
    <row r="864" spans="1:8" ht="21.75" customHeight="1">
      <c r="A864" s="146"/>
      <c r="B864" s="147"/>
      <c r="C864" s="150"/>
      <c r="D864" s="150"/>
      <c r="E864" s="135">
        <v>2130106</v>
      </c>
      <c r="F864" s="119" t="s">
        <v>1130</v>
      </c>
      <c r="G864" s="136">
        <v>68</v>
      </c>
      <c r="H864" s="136">
        <v>5</v>
      </c>
    </row>
    <row r="865" spans="1:8" ht="21.75" customHeight="1">
      <c r="A865" s="146"/>
      <c r="B865" s="147"/>
      <c r="C865" s="150"/>
      <c r="D865" s="150"/>
      <c r="E865" s="135">
        <v>2130108</v>
      </c>
      <c r="F865" s="119" t="s">
        <v>1131</v>
      </c>
      <c r="G865" s="136">
        <v>177</v>
      </c>
      <c r="H865" s="136">
        <v>11</v>
      </c>
    </row>
    <row r="866" spans="1:8" ht="21.75" customHeight="1">
      <c r="A866" s="146"/>
      <c r="B866" s="147"/>
      <c r="C866" s="150"/>
      <c r="D866" s="150"/>
      <c r="E866" s="135">
        <v>2130109</v>
      </c>
      <c r="F866" s="119" t="s">
        <v>1132</v>
      </c>
      <c r="G866" s="136">
        <v>152</v>
      </c>
      <c r="H866" s="136">
        <v>38</v>
      </c>
    </row>
    <row r="867" spans="1:8" ht="21.75" customHeight="1">
      <c r="A867" s="146"/>
      <c r="B867" s="147"/>
      <c r="C867" s="150"/>
      <c r="D867" s="150"/>
      <c r="E867" s="135">
        <v>2130110</v>
      </c>
      <c r="F867" s="119" t="s">
        <v>1133</v>
      </c>
      <c r="G867" s="136">
        <v>0</v>
      </c>
      <c r="H867" s="136">
        <v>0</v>
      </c>
    </row>
    <row r="868" spans="1:8" ht="21.75" customHeight="1">
      <c r="A868" s="146"/>
      <c r="B868" s="147"/>
      <c r="C868" s="150"/>
      <c r="D868" s="150"/>
      <c r="E868" s="135">
        <v>2130111</v>
      </c>
      <c r="F868" s="119" t="s">
        <v>1134</v>
      </c>
      <c r="G868" s="136">
        <v>0</v>
      </c>
      <c r="H868" s="136">
        <v>0</v>
      </c>
    </row>
    <row r="869" spans="1:8" ht="21.75" customHeight="1">
      <c r="A869" s="146"/>
      <c r="B869" s="147"/>
      <c r="C869" s="150"/>
      <c r="D869" s="150"/>
      <c r="E869" s="135">
        <v>2130112</v>
      </c>
      <c r="F869" s="119" t="s">
        <v>1135</v>
      </c>
      <c r="G869" s="136">
        <v>37</v>
      </c>
      <c r="H869" s="136">
        <v>13</v>
      </c>
    </row>
    <row r="870" spans="1:8" ht="21.75" customHeight="1">
      <c r="A870" s="146"/>
      <c r="B870" s="147"/>
      <c r="C870" s="150"/>
      <c r="D870" s="150"/>
      <c r="E870" s="135">
        <v>2130114</v>
      </c>
      <c r="F870" s="119" t="s">
        <v>1136</v>
      </c>
      <c r="G870" s="136">
        <v>0</v>
      </c>
      <c r="H870" s="136">
        <v>0</v>
      </c>
    </row>
    <row r="871" spans="1:8" ht="21.75" customHeight="1">
      <c r="A871" s="146"/>
      <c r="B871" s="147"/>
      <c r="C871" s="150"/>
      <c r="D871" s="150"/>
      <c r="E871" s="135">
        <v>2130119</v>
      </c>
      <c r="F871" s="119" t="s">
        <v>1137</v>
      </c>
      <c r="G871" s="136">
        <v>618</v>
      </c>
      <c r="H871" s="136">
        <v>0</v>
      </c>
    </row>
    <row r="872" spans="1:8" ht="21.75" customHeight="1">
      <c r="A872" s="146"/>
      <c r="B872" s="147"/>
      <c r="C872" s="150"/>
      <c r="D872" s="150"/>
      <c r="E872" s="135">
        <v>2130120</v>
      </c>
      <c r="F872" s="119" t="s">
        <v>1138</v>
      </c>
      <c r="G872" s="136">
        <v>0</v>
      </c>
      <c r="H872" s="136">
        <v>0</v>
      </c>
    </row>
    <row r="873" spans="1:8" ht="21.75" customHeight="1">
      <c r="A873" s="146"/>
      <c r="B873" s="147"/>
      <c r="C873" s="150"/>
      <c r="D873" s="150"/>
      <c r="E873" s="135">
        <v>2130121</v>
      </c>
      <c r="F873" s="119" t="s">
        <v>1139</v>
      </c>
      <c r="G873" s="136">
        <v>0</v>
      </c>
      <c r="H873" s="136">
        <v>0</v>
      </c>
    </row>
    <row r="874" spans="1:8" ht="21.75" customHeight="1">
      <c r="A874" s="146"/>
      <c r="B874" s="147"/>
      <c r="C874" s="150"/>
      <c r="D874" s="150"/>
      <c r="E874" s="135">
        <v>2130122</v>
      </c>
      <c r="F874" s="119" t="s">
        <v>1140</v>
      </c>
      <c r="G874" s="136">
        <v>167</v>
      </c>
      <c r="H874" s="136">
        <v>0</v>
      </c>
    </row>
    <row r="875" spans="1:8" ht="21.75" customHeight="1">
      <c r="A875" s="146"/>
      <c r="B875" s="147"/>
      <c r="C875" s="150"/>
      <c r="D875" s="150"/>
      <c r="E875" s="135">
        <v>2130124</v>
      </c>
      <c r="F875" s="119" t="s">
        <v>1141</v>
      </c>
      <c r="G875" s="136">
        <v>595</v>
      </c>
      <c r="H875" s="136">
        <v>50</v>
      </c>
    </row>
    <row r="876" spans="1:8" ht="21.75" customHeight="1">
      <c r="A876" s="146"/>
      <c r="B876" s="147"/>
      <c r="C876" s="150"/>
      <c r="D876" s="150"/>
      <c r="E876" s="135">
        <v>2130125</v>
      </c>
      <c r="F876" s="119" t="s">
        <v>1142</v>
      </c>
      <c r="G876" s="136">
        <v>0</v>
      </c>
      <c r="H876" s="136">
        <v>0</v>
      </c>
    </row>
    <row r="877" spans="1:8" ht="21.75" customHeight="1">
      <c r="A877" s="146"/>
      <c r="B877" s="147"/>
      <c r="C877" s="150"/>
      <c r="D877" s="150"/>
      <c r="E877" s="135">
        <v>2130126</v>
      </c>
      <c r="F877" s="119" t="s">
        <v>11</v>
      </c>
      <c r="G877" s="136">
        <v>0</v>
      </c>
      <c r="H877" s="136">
        <v>0</v>
      </c>
    </row>
    <row r="878" spans="1:8" ht="21.75" customHeight="1">
      <c r="A878" s="146"/>
      <c r="B878" s="147"/>
      <c r="C878" s="150"/>
      <c r="D878" s="150"/>
      <c r="E878" s="135">
        <v>2130135</v>
      </c>
      <c r="F878" s="119" t="s">
        <v>12</v>
      </c>
      <c r="G878" s="136">
        <v>592</v>
      </c>
      <c r="H878" s="136">
        <v>0</v>
      </c>
    </row>
    <row r="879" spans="1:8" ht="21.75" customHeight="1">
      <c r="A879" s="146"/>
      <c r="B879" s="147"/>
      <c r="C879" s="150"/>
      <c r="D879" s="150"/>
      <c r="E879" s="135">
        <v>2130142</v>
      </c>
      <c r="F879" s="119" t="s">
        <v>13</v>
      </c>
      <c r="G879" s="136">
        <v>0</v>
      </c>
      <c r="H879" s="136">
        <v>0</v>
      </c>
    </row>
    <row r="880" spans="1:8" ht="21.75" customHeight="1">
      <c r="A880" s="146"/>
      <c r="B880" s="147"/>
      <c r="C880" s="150"/>
      <c r="D880" s="150"/>
      <c r="E880" s="135">
        <v>2130148</v>
      </c>
      <c r="F880" s="119" t="s">
        <v>14</v>
      </c>
      <c r="G880" s="136">
        <v>19216</v>
      </c>
      <c r="H880" s="136">
        <v>600</v>
      </c>
    </row>
    <row r="881" spans="1:8" ht="21.75" customHeight="1">
      <c r="A881" s="146"/>
      <c r="B881" s="147"/>
      <c r="C881" s="150"/>
      <c r="D881" s="150"/>
      <c r="E881" s="135">
        <v>2130152</v>
      </c>
      <c r="F881" s="119" t="s">
        <v>15</v>
      </c>
      <c r="G881" s="136">
        <v>0</v>
      </c>
      <c r="H881" s="136">
        <v>0</v>
      </c>
    </row>
    <row r="882" spans="1:8" ht="21.75" customHeight="1">
      <c r="A882" s="146"/>
      <c r="B882" s="147"/>
      <c r="C882" s="150"/>
      <c r="D882" s="150"/>
      <c r="E882" s="135">
        <v>2130199</v>
      </c>
      <c r="F882" s="119" t="s">
        <v>16</v>
      </c>
      <c r="G882" s="136">
        <v>20336</v>
      </c>
      <c r="H882" s="136">
        <v>222</v>
      </c>
    </row>
    <row r="883" spans="1:8" ht="21.75" customHeight="1">
      <c r="A883" s="146"/>
      <c r="B883" s="147"/>
      <c r="C883" s="150"/>
      <c r="D883" s="150"/>
      <c r="E883" s="135">
        <v>21302</v>
      </c>
      <c r="F883" s="116" t="s">
        <v>1453</v>
      </c>
      <c r="G883" s="136">
        <f>SUM(G884:G907)</f>
        <v>9775</v>
      </c>
      <c r="H883" s="136">
        <f>SUM(H884:H907)</f>
        <v>1507</v>
      </c>
    </row>
    <row r="884" spans="1:8" ht="21.75" customHeight="1">
      <c r="A884" s="146"/>
      <c r="B884" s="147"/>
      <c r="C884" s="150"/>
      <c r="D884" s="150"/>
      <c r="E884" s="135">
        <v>2130201</v>
      </c>
      <c r="F884" s="119" t="s">
        <v>383</v>
      </c>
      <c r="G884" s="136">
        <v>2116</v>
      </c>
      <c r="H884" s="136">
        <v>248</v>
      </c>
    </row>
    <row r="885" spans="1:8" ht="21.75" customHeight="1">
      <c r="A885" s="146"/>
      <c r="B885" s="147"/>
      <c r="C885" s="150"/>
      <c r="D885" s="150"/>
      <c r="E885" s="135">
        <v>2130202</v>
      </c>
      <c r="F885" s="119" t="s">
        <v>385</v>
      </c>
      <c r="G885" s="136">
        <v>0</v>
      </c>
      <c r="H885" s="136">
        <v>0</v>
      </c>
    </row>
    <row r="886" spans="1:8" ht="21.75" customHeight="1">
      <c r="A886" s="146"/>
      <c r="B886" s="147"/>
      <c r="C886" s="150"/>
      <c r="D886" s="150"/>
      <c r="E886" s="135">
        <v>2130203</v>
      </c>
      <c r="F886" s="119" t="s">
        <v>387</v>
      </c>
      <c r="G886" s="136">
        <v>0</v>
      </c>
      <c r="H886" s="136">
        <v>0</v>
      </c>
    </row>
    <row r="887" spans="1:8" ht="21.75" customHeight="1">
      <c r="A887" s="146"/>
      <c r="B887" s="147"/>
      <c r="C887" s="150"/>
      <c r="D887" s="150"/>
      <c r="E887" s="135">
        <v>2130204</v>
      </c>
      <c r="F887" s="119" t="s">
        <v>1454</v>
      </c>
      <c r="G887" s="136">
        <v>180</v>
      </c>
      <c r="H887" s="136">
        <v>63</v>
      </c>
    </row>
    <row r="888" spans="1:8" ht="21.75" customHeight="1">
      <c r="A888" s="146"/>
      <c r="B888" s="147"/>
      <c r="C888" s="150"/>
      <c r="D888" s="150"/>
      <c r="E888" s="135">
        <v>2130205</v>
      </c>
      <c r="F888" s="119" t="s">
        <v>17</v>
      </c>
      <c r="G888" s="136">
        <v>1467</v>
      </c>
      <c r="H888" s="136">
        <v>142</v>
      </c>
    </row>
    <row r="889" spans="1:8" ht="21.75" customHeight="1">
      <c r="A889" s="146"/>
      <c r="B889" s="147"/>
      <c r="C889" s="150"/>
      <c r="D889" s="150"/>
      <c r="E889" s="135">
        <v>2130206</v>
      </c>
      <c r="F889" s="119" t="s">
        <v>1455</v>
      </c>
      <c r="G889" s="136">
        <v>-55</v>
      </c>
      <c r="H889" s="136">
        <v>0</v>
      </c>
    </row>
    <row r="890" spans="1:8" ht="21.75" customHeight="1">
      <c r="A890" s="146"/>
      <c r="B890" s="147"/>
      <c r="C890" s="150"/>
      <c r="D890" s="150"/>
      <c r="E890" s="135">
        <v>2130207</v>
      </c>
      <c r="F890" s="119" t="s">
        <v>18</v>
      </c>
      <c r="G890" s="136">
        <v>3</v>
      </c>
      <c r="H890" s="136">
        <v>0</v>
      </c>
    </row>
    <row r="891" spans="1:8" ht="21.75" customHeight="1">
      <c r="A891" s="146"/>
      <c r="B891" s="147"/>
      <c r="C891" s="150"/>
      <c r="D891" s="150"/>
      <c r="E891" s="135">
        <v>2130209</v>
      </c>
      <c r="F891" s="119" t="s">
        <v>19</v>
      </c>
      <c r="G891" s="136">
        <v>3414</v>
      </c>
      <c r="H891" s="136">
        <v>212</v>
      </c>
    </row>
    <row r="892" spans="1:8" ht="21.75" customHeight="1">
      <c r="A892" s="146"/>
      <c r="B892" s="147"/>
      <c r="C892" s="150"/>
      <c r="D892" s="150"/>
      <c r="E892" s="135">
        <v>2130210</v>
      </c>
      <c r="F892" s="119" t="s">
        <v>1456</v>
      </c>
      <c r="G892" s="136">
        <v>0</v>
      </c>
      <c r="H892" s="136">
        <v>0</v>
      </c>
    </row>
    <row r="893" spans="1:8" ht="21.75" customHeight="1">
      <c r="A893" s="146"/>
      <c r="B893" s="147"/>
      <c r="C893" s="150"/>
      <c r="D893" s="150"/>
      <c r="E893" s="135">
        <v>2130211</v>
      </c>
      <c r="F893" s="119" t="s">
        <v>20</v>
      </c>
      <c r="G893" s="136">
        <v>0</v>
      </c>
      <c r="H893" s="136">
        <v>0</v>
      </c>
    </row>
    <row r="894" spans="1:8" ht="21.75" customHeight="1">
      <c r="A894" s="146"/>
      <c r="B894" s="147"/>
      <c r="C894" s="150"/>
      <c r="D894" s="150"/>
      <c r="E894" s="135">
        <v>2130212</v>
      </c>
      <c r="F894" s="119" t="s">
        <v>21</v>
      </c>
      <c r="G894" s="136">
        <v>0</v>
      </c>
      <c r="H894" s="136">
        <v>0</v>
      </c>
    </row>
    <row r="895" spans="1:8" ht="21.75" customHeight="1">
      <c r="A895" s="146"/>
      <c r="B895" s="147"/>
      <c r="C895" s="150"/>
      <c r="D895" s="150"/>
      <c r="E895" s="135">
        <v>2130213</v>
      </c>
      <c r="F895" s="119" t="s">
        <v>1457</v>
      </c>
      <c r="G895" s="136">
        <v>56</v>
      </c>
      <c r="H895" s="136">
        <v>0</v>
      </c>
    </row>
    <row r="896" spans="1:8" ht="21.75" customHeight="1">
      <c r="A896" s="146"/>
      <c r="B896" s="147"/>
      <c r="C896" s="150"/>
      <c r="D896" s="150"/>
      <c r="E896" s="135">
        <v>2130217</v>
      </c>
      <c r="F896" s="119" t="s">
        <v>22</v>
      </c>
      <c r="G896" s="136">
        <v>0</v>
      </c>
      <c r="H896" s="136">
        <v>0</v>
      </c>
    </row>
    <row r="897" spans="1:8" ht="21.75" customHeight="1">
      <c r="A897" s="146"/>
      <c r="B897" s="147"/>
      <c r="C897" s="150"/>
      <c r="D897" s="150"/>
      <c r="E897" s="135">
        <v>2130220</v>
      </c>
      <c r="F897" s="119" t="s">
        <v>1458</v>
      </c>
      <c r="G897" s="136">
        <v>0</v>
      </c>
      <c r="H897" s="136">
        <v>0</v>
      </c>
    </row>
    <row r="898" spans="1:8" ht="21.75" customHeight="1">
      <c r="A898" s="146"/>
      <c r="B898" s="147"/>
      <c r="C898" s="150"/>
      <c r="D898" s="150"/>
      <c r="E898" s="135">
        <v>2130221</v>
      </c>
      <c r="F898" s="119" t="s">
        <v>1459</v>
      </c>
      <c r="G898" s="136">
        <v>0</v>
      </c>
      <c r="H898" s="136">
        <v>0</v>
      </c>
    </row>
    <row r="899" spans="1:8" ht="21.75" customHeight="1">
      <c r="A899" s="146"/>
      <c r="B899" s="147"/>
      <c r="C899" s="150"/>
      <c r="D899" s="150"/>
      <c r="E899" s="135">
        <v>2130223</v>
      </c>
      <c r="F899" s="119" t="s">
        <v>23</v>
      </c>
      <c r="G899" s="136">
        <v>1</v>
      </c>
      <c r="H899" s="136">
        <v>0</v>
      </c>
    </row>
    <row r="900" spans="1:8" ht="21.75" customHeight="1">
      <c r="A900" s="146"/>
      <c r="B900" s="147"/>
      <c r="C900" s="150"/>
      <c r="D900" s="150"/>
      <c r="E900" s="135">
        <v>2130226</v>
      </c>
      <c r="F900" s="119" t="s">
        <v>24</v>
      </c>
      <c r="G900" s="136">
        <v>0</v>
      </c>
      <c r="H900" s="136">
        <v>0</v>
      </c>
    </row>
    <row r="901" spans="1:8" ht="21.75" customHeight="1">
      <c r="A901" s="146"/>
      <c r="B901" s="147"/>
      <c r="C901" s="150"/>
      <c r="D901" s="150"/>
      <c r="E901" s="135">
        <v>2130227</v>
      </c>
      <c r="F901" s="119" t="s">
        <v>1460</v>
      </c>
      <c r="G901" s="136">
        <v>0</v>
      </c>
      <c r="H901" s="136">
        <v>0</v>
      </c>
    </row>
    <row r="902" spans="1:8" ht="21.75" customHeight="1">
      <c r="A902" s="146"/>
      <c r="B902" s="147"/>
      <c r="C902" s="150"/>
      <c r="D902" s="150"/>
      <c r="E902" s="135">
        <v>2130232</v>
      </c>
      <c r="F902" s="119" t="s">
        <v>25</v>
      </c>
      <c r="G902" s="136">
        <v>0</v>
      </c>
      <c r="H902" s="136">
        <v>0</v>
      </c>
    </row>
    <row r="903" spans="1:8" ht="21.75" customHeight="1">
      <c r="A903" s="146"/>
      <c r="B903" s="147"/>
      <c r="C903" s="150"/>
      <c r="D903" s="150"/>
      <c r="E903" s="135">
        <v>2130234</v>
      </c>
      <c r="F903" s="119" t="s">
        <v>1461</v>
      </c>
      <c r="G903" s="136">
        <v>487</v>
      </c>
      <c r="H903" s="136">
        <v>0</v>
      </c>
    </row>
    <row r="904" spans="1:8" ht="21.75" customHeight="1">
      <c r="A904" s="146"/>
      <c r="B904" s="147"/>
      <c r="C904" s="150"/>
      <c r="D904" s="150"/>
      <c r="E904" s="135">
        <v>2130235</v>
      </c>
      <c r="F904" s="119" t="s">
        <v>1462</v>
      </c>
      <c r="G904" s="136">
        <v>0</v>
      </c>
      <c r="H904" s="136">
        <v>0</v>
      </c>
    </row>
    <row r="905" spans="1:8" ht="21.75" customHeight="1">
      <c r="A905" s="146"/>
      <c r="B905" s="147"/>
      <c r="C905" s="150"/>
      <c r="D905" s="150"/>
      <c r="E905" s="135">
        <v>2130236</v>
      </c>
      <c r="F905" s="119" t="s">
        <v>1463</v>
      </c>
      <c r="G905" s="136">
        <v>0</v>
      </c>
      <c r="H905" s="136">
        <v>0</v>
      </c>
    </row>
    <row r="906" spans="1:8" ht="21.75" customHeight="1">
      <c r="A906" s="146"/>
      <c r="B906" s="147"/>
      <c r="C906" s="150"/>
      <c r="D906" s="150"/>
      <c r="E906" s="135">
        <v>2130237</v>
      </c>
      <c r="F906" s="119" t="s">
        <v>1464</v>
      </c>
      <c r="G906" s="136">
        <v>0</v>
      </c>
      <c r="H906" s="136">
        <v>0</v>
      </c>
    </row>
    <row r="907" spans="1:8" ht="21.75" customHeight="1">
      <c r="A907" s="146"/>
      <c r="B907" s="147"/>
      <c r="C907" s="150"/>
      <c r="D907" s="150"/>
      <c r="E907" s="135">
        <v>2130299</v>
      </c>
      <c r="F907" s="119" t="s">
        <v>1465</v>
      </c>
      <c r="G907" s="136">
        <v>2106</v>
      </c>
      <c r="H907" s="136">
        <v>842</v>
      </c>
    </row>
    <row r="908" spans="1:8" ht="21.75" customHeight="1">
      <c r="A908" s="146"/>
      <c r="B908" s="147"/>
      <c r="C908" s="150"/>
      <c r="D908" s="150"/>
      <c r="E908" s="135">
        <v>21303</v>
      </c>
      <c r="F908" s="116" t="s">
        <v>26</v>
      </c>
      <c r="G908" s="136">
        <f>SUM(G909:G933)</f>
        <v>17404</v>
      </c>
      <c r="H908" s="136">
        <f>SUM(H909:H933)</f>
        <v>488</v>
      </c>
    </row>
    <row r="909" spans="1:8" ht="21.75" customHeight="1">
      <c r="A909" s="146"/>
      <c r="B909" s="147"/>
      <c r="C909" s="150"/>
      <c r="D909" s="150"/>
      <c r="E909" s="135">
        <v>2130301</v>
      </c>
      <c r="F909" s="119" t="s">
        <v>383</v>
      </c>
      <c r="G909" s="136">
        <v>3775</v>
      </c>
      <c r="H909" s="136">
        <v>344</v>
      </c>
    </row>
    <row r="910" spans="1:8" ht="21.75" customHeight="1">
      <c r="A910" s="146"/>
      <c r="B910" s="147"/>
      <c r="C910" s="150"/>
      <c r="D910" s="150"/>
      <c r="E910" s="135">
        <v>2130302</v>
      </c>
      <c r="F910" s="119" t="s">
        <v>385</v>
      </c>
      <c r="G910" s="136">
        <v>0</v>
      </c>
      <c r="H910" s="136">
        <v>0</v>
      </c>
    </row>
    <row r="911" spans="1:8" ht="21.75" customHeight="1">
      <c r="A911" s="146"/>
      <c r="B911" s="147"/>
      <c r="C911" s="150"/>
      <c r="D911" s="150"/>
      <c r="E911" s="135">
        <v>2130303</v>
      </c>
      <c r="F911" s="119" t="s">
        <v>387</v>
      </c>
      <c r="G911" s="136">
        <v>0</v>
      </c>
      <c r="H911" s="136">
        <v>0</v>
      </c>
    </row>
    <row r="912" spans="1:8" ht="21.75" customHeight="1">
      <c r="A912" s="146"/>
      <c r="B912" s="147"/>
      <c r="C912" s="150"/>
      <c r="D912" s="150"/>
      <c r="E912" s="135">
        <v>2130304</v>
      </c>
      <c r="F912" s="119" t="s">
        <v>27</v>
      </c>
      <c r="G912" s="136">
        <v>16</v>
      </c>
      <c r="H912" s="136">
        <v>0</v>
      </c>
    </row>
    <row r="913" spans="1:8" ht="21.75" customHeight="1">
      <c r="A913" s="146"/>
      <c r="B913" s="147"/>
      <c r="C913" s="150"/>
      <c r="D913" s="150"/>
      <c r="E913" s="135">
        <v>2130305</v>
      </c>
      <c r="F913" s="119" t="s">
        <v>28</v>
      </c>
      <c r="G913" s="136">
        <v>5787</v>
      </c>
      <c r="H913" s="136">
        <v>0</v>
      </c>
    </row>
    <row r="914" spans="1:8" ht="21.75" customHeight="1">
      <c r="A914" s="146"/>
      <c r="B914" s="147"/>
      <c r="C914" s="150"/>
      <c r="D914" s="150"/>
      <c r="E914" s="135">
        <v>2130306</v>
      </c>
      <c r="F914" s="119" t="s">
        <v>29</v>
      </c>
      <c r="G914" s="136">
        <v>888</v>
      </c>
      <c r="H914" s="136">
        <v>0</v>
      </c>
    </row>
    <row r="915" spans="1:8" ht="21.75" customHeight="1">
      <c r="A915" s="146"/>
      <c r="B915" s="147"/>
      <c r="C915" s="150"/>
      <c r="D915" s="150"/>
      <c r="E915" s="135">
        <v>2130307</v>
      </c>
      <c r="F915" s="119" t="s">
        <v>30</v>
      </c>
      <c r="G915" s="136">
        <v>0</v>
      </c>
      <c r="H915" s="136">
        <v>0</v>
      </c>
    </row>
    <row r="916" spans="1:8" ht="21.75" customHeight="1">
      <c r="A916" s="146"/>
      <c r="B916" s="147"/>
      <c r="C916" s="150"/>
      <c r="D916" s="150"/>
      <c r="E916" s="135">
        <v>2130308</v>
      </c>
      <c r="F916" s="119" t="s">
        <v>31</v>
      </c>
      <c r="G916" s="136">
        <v>0</v>
      </c>
      <c r="H916" s="136">
        <v>0</v>
      </c>
    </row>
    <row r="917" spans="1:8" ht="21.75" customHeight="1">
      <c r="A917" s="146"/>
      <c r="B917" s="147"/>
      <c r="C917" s="150"/>
      <c r="D917" s="150"/>
      <c r="E917" s="135">
        <v>2130309</v>
      </c>
      <c r="F917" s="119" t="s">
        <v>32</v>
      </c>
      <c r="G917" s="136">
        <v>0</v>
      </c>
      <c r="H917" s="136">
        <v>0</v>
      </c>
    </row>
    <row r="918" spans="1:8" ht="21.75" customHeight="1">
      <c r="A918" s="146"/>
      <c r="B918" s="147"/>
      <c r="C918" s="150"/>
      <c r="D918" s="150"/>
      <c r="E918" s="135">
        <v>2130310</v>
      </c>
      <c r="F918" s="119" t="s">
        <v>33</v>
      </c>
      <c r="G918" s="136">
        <v>-78</v>
      </c>
      <c r="H918" s="136">
        <v>0</v>
      </c>
    </row>
    <row r="919" spans="1:8" ht="21.75" customHeight="1">
      <c r="A919" s="146"/>
      <c r="B919" s="147"/>
      <c r="C919" s="150"/>
      <c r="D919" s="150"/>
      <c r="E919" s="135">
        <v>2130311</v>
      </c>
      <c r="F919" s="119" t="s">
        <v>34</v>
      </c>
      <c r="G919" s="136">
        <v>101</v>
      </c>
      <c r="H919" s="136">
        <v>0</v>
      </c>
    </row>
    <row r="920" spans="1:8" ht="21.75" customHeight="1">
      <c r="A920" s="146"/>
      <c r="B920" s="147"/>
      <c r="C920" s="150"/>
      <c r="D920" s="150"/>
      <c r="E920" s="135">
        <v>2130312</v>
      </c>
      <c r="F920" s="119" t="s">
        <v>35</v>
      </c>
      <c r="G920" s="136">
        <v>0</v>
      </c>
      <c r="H920" s="136">
        <v>0</v>
      </c>
    </row>
    <row r="921" spans="1:8" ht="21.75" customHeight="1">
      <c r="A921" s="146"/>
      <c r="B921" s="147"/>
      <c r="C921" s="150"/>
      <c r="D921" s="150"/>
      <c r="E921" s="135">
        <v>2130313</v>
      </c>
      <c r="F921" s="119" t="s">
        <v>36</v>
      </c>
      <c r="G921" s="136">
        <v>0</v>
      </c>
      <c r="H921" s="136">
        <v>0</v>
      </c>
    </row>
    <row r="922" spans="1:8" ht="21.75" customHeight="1">
      <c r="A922" s="146"/>
      <c r="B922" s="147"/>
      <c r="C922" s="150"/>
      <c r="D922" s="150"/>
      <c r="E922" s="135">
        <v>2130314</v>
      </c>
      <c r="F922" s="119" t="s">
        <v>37</v>
      </c>
      <c r="G922" s="136">
        <v>1908</v>
      </c>
      <c r="H922" s="136">
        <v>0</v>
      </c>
    </row>
    <row r="923" spans="1:8" ht="21.75" customHeight="1">
      <c r="A923" s="146"/>
      <c r="B923" s="147"/>
      <c r="C923" s="150"/>
      <c r="D923" s="150"/>
      <c r="E923" s="135">
        <v>2130315</v>
      </c>
      <c r="F923" s="119" t="s">
        <v>38</v>
      </c>
      <c r="G923" s="136">
        <v>0</v>
      </c>
      <c r="H923" s="136">
        <v>0</v>
      </c>
    </row>
    <row r="924" spans="1:8" ht="21.75" customHeight="1">
      <c r="A924" s="146"/>
      <c r="B924" s="147"/>
      <c r="C924" s="150"/>
      <c r="D924" s="150"/>
      <c r="E924" s="135">
        <v>2130316</v>
      </c>
      <c r="F924" s="119" t="s">
        <v>39</v>
      </c>
      <c r="G924" s="136">
        <v>2443</v>
      </c>
      <c r="H924" s="136">
        <v>0</v>
      </c>
    </row>
    <row r="925" spans="1:8" ht="21.75" customHeight="1">
      <c r="A925" s="146"/>
      <c r="B925" s="147"/>
      <c r="C925" s="150"/>
      <c r="D925" s="150"/>
      <c r="E925" s="135">
        <v>2130317</v>
      </c>
      <c r="F925" s="119" t="s">
        <v>40</v>
      </c>
      <c r="G925" s="136">
        <v>0</v>
      </c>
      <c r="H925" s="136">
        <v>0</v>
      </c>
    </row>
    <row r="926" spans="1:8" ht="21.75" customHeight="1">
      <c r="A926" s="146"/>
      <c r="B926" s="147"/>
      <c r="C926" s="150"/>
      <c r="D926" s="150"/>
      <c r="E926" s="135">
        <v>2130318</v>
      </c>
      <c r="F926" s="119" t="s">
        <v>41</v>
      </c>
      <c r="G926" s="136">
        <v>0</v>
      </c>
      <c r="H926" s="136">
        <v>0</v>
      </c>
    </row>
    <row r="927" spans="1:8" ht="21.75" customHeight="1">
      <c r="A927" s="146"/>
      <c r="B927" s="147"/>
      <c r="C927" s="150"/>
      <c r="D927" s="150"/>
      <c r="E927" s="135">
        <v>2130319</v>
      </c>
      <c r="F927" s="119" t="s">
        <v>42</v>
      </c>
      <c r="G927" s="136">
        <v>0</v>
      </c>
      <c r="H927" s="136">
        <v>0</v>
      </c>
    </row>
    <row r="928" spans="1:8" ht="21.75" customHeight="1">
      <c r="A928" s="146"/>
      <c r="B928" s="147"/>
      <c r="C928" s="150"/>
      <c r="D928" s="150"/>
      <c r="E928" s="135">
        <v>2130321</v>
      </c>
      <c r="F928" s="119" t="s">
        <v>43</v>
      </c>
      <c r="G928" s="136">
        <v>5</v>
      </c>
      <c r="H928" s="136">
        <v>0</v>
      </c>
    </row>
    <row r="929" spans="1:8" ht="21.75" customHeight="1">
      <c r="A929" s="146"/>
      <c r="B929" s="147"/>
      <c r="C929" s="150"/>
      <c r="D929" s="150"/>
      <c r="E929" s="135">
        <v>2130322</v>
      </c>
      <c r="F929" s="119" t="s">
        <v>44</v>
      </c>
      <c r="G929" s="136">
        <v>0</v>
      </c>
      <c r="H929" s="136">
        <v>0</v>
      </c>
    </row>
    <row r="930" spans="1:8" ht="21.75" customHeight="1">
      <c r="A930" s="146"/>
      <c r="B930" s="147"/>
      <c r="C930" s="150"/>
      <c r="D930" s="150"/>
      <c r="E930" s="135">
        <v>2130333</v>
      </c>
      <c r="F930" s="119" t="s">
        <v>23</v>
      </c>
      <c r="G930" s="136">
        <v>0</v>
      </c>
      <c r="H930" s="136">
        <v>0</v>
      </c>
    </row>
    <row r="931" spans="1:8" ht="21.75" customHeight="1">
      <c r="A931" s="146"/>
      <c r="B931" s="147"/>
      <c r="C931" s="150"/>
      <c r="D931" s="150"/>
      <c r="E931" s="135">
        <v>2130334</v>
      </c>
      <c r="F931" s="119" t="s">
        <v>45</v>
      </c>
      <c r="G931" s="136">
        <v>0</v>
      </c>
      <c r="H931" s="136">
        <v>0</v>
      </c>
    </row>
    <row r="932" spans="1:8" ht="21.75" customHeight="1">
      <c r="A932" s="146"/>
      <c r="B932" s="147"/>
      <c r="C932" s="150"/>
      <c r="D932" s="150"/>
      <c r="E932" s="135">
        <v>2130335</v>
      </c>
      <c r="F932" s="119" t="s">
        <v>46</v>
      </c>
      <c r="G932" s="136">
        <v>0</v>
      </c>
      <c r="H932" s="136">
        <v>0</v>
      </c>
    </row>
    <row r="933" spans="1:8" ht="21.75" customHeight="1">
      <c r="A933" s="146"/>
      <c r="B933" s="147"/>
      <c r="C933" s="150"/>
      <c r="D933" s="150"/>
      <c r="E933" s="135">
        <v>2130399</v>
      </c>
      <c r="F933" s="119" t="s">
        <v>47</v>
      </c>
      <c r="G933" s="136">
        <v>2559</v>
      </c>
      <c r="H933" s="136">
        <v>144</v>
      </c>
    </row>
    <row r="934" spans="1:8" ht="21.75" customHeight="1">
      <c r="A934" s="146"/>
      <c r="B934" s="147"/>
      <c r="C934" s="150"/>
      <c r="D934" s="150"/>
      <c r="E934" s="135">
        <v>21304</v>
      </c>
      <c r="F934" s="116" t="s">
        <v>48</v>
      </c>
      <c r="G934" s="136">
        <f>SUM(G935:G944)</f>
        <v>0</v>
      </c>
      <c r="H934" s="136">
        <f>SUM(H935:H944)</f>
        <v>0</v>
      </c>
    </row>
    <row r="935" spans="1:8" ht="21.75" customHeight="1">
      <c r="A935" s="146"/>
      <c r="B935" s="147"/>
      <c r="C935" s="150"/>
      <c r="D935" s="150"/>
      <c r="E935" s="135">
        <v>2130401</v>
      </c>
      <c r="F935" s="119" t="s">
        <v>383</v>
      </c>
      <c r="G935" s="136">
        <v>0</v>
      </c>
      <c r="H935" s="136">
        <v>0</v>
      </c>
    </row>
    <row r="936" spans="1:8" ht="21.75" customHeight="1">
      <c r="A936" s="146"/>
      <c r="B936" s="147"/>
      <c r="C936" s="150"/>
      <c r="D936" s="150"/>
      <c r="E936" s="135">
        <v>2130402</v>
      </c>
      <c r="F936" s="119" t="s">
        <v>385</v>
      </c>
      <c r="G936" s="136">
        <v>0</v>
      </c>
      <c r="H936" s="136">
        <v>0</v>
      </c>
    </row>
    <row r="937" spans="1:8" ht="21.75" customHeight="1">
      <c r="A937" s="146"/>
      <c r="B937" s="147"/>
      <c r="C937" s="150"/>
      <c r="D937" s="150"/>
      <c r="E937" s="135">
        <v>2130403</v>
      </c>
      <c r="F937" s="119" t="s">
        <v>387</v>
      </c>
      <c r="G937" s="136">
        <v>0</v>
      </c>
      <c r="H937" s="136">
        <v>0</v>
      </c>
    </row>
    <row r="938" spans="1:8" ht="21.75" customHeight="1">
      <c r="A938" s="146"/>
      <c r="B938" s="147"/>
      <c r="C938" s="150"/>
      <c r="D938" s="150"/>
      <c r="E938" s="135">
        <v>2130404</v>
      </c>
      <c r="F938" s="119" t="s">
        <v>49</v>
      </c>
      <c r="G938" s="136">
        <v>0</v>
      </c>
      <c r="H938" s="136">
        <v>0</v>
      </c>
    </row>
    <row r="939" spans="1:8" ht="21.75" customHeight="1">
      <c r="A939" s="146"/>
      <c r="B939" s="147"/>
      <c r="C939" s="150"/>
      <c r="D939" s="150"/>
      <c r="E939" s="135">
        <v>2130405</v>
      </c>
      <c r="F939" s="119" t="s">
        <v>50</v>
      </c>
      <c r="G939" s="136">
        <v>0</v>
      </c>
      <c r="H939" s="136">
        <v>0</v>
      </c>
    </row>
    <row r="940" spans="1:8" ht="21.75" customHeight="1">
      <c r="A940" s="146"/>
      <c r="B940" s="147"/>
      <c r="C940" s="150"/>
      <c r="D940" s="150"/>
      <c r="E940" s="135">
        <v>2130406</v>
      </c>
      <c r="F940" s="119" t="s">
        <v>51</v>
      </c>
      <c r="G940" s="136">
        <v>0</v>
      </c>
      <c r="H940" s="136">
        <v>0</v>
      </c>
    </row>
    <row r="941" spans="1:8" ht="21.75" customHeight="1">
      <c r="A941" s="146"/>
      <c r="B941" s="147"/>
      <c r="C941" s="150"/>
      <c r="D941" s="150"/>
      <c r="E941" s="135">
        <v>2130407</v>
      </c>
      <c r="F941" s="119" t="s">
        <v>52</v>
      </c>
      <c r="G941" s="136">
        <v>0</v>
      </c>
      <c r="H941" s="136">
        <v>0</v>
      </c>
    </row>
    <row r="942" spans="1:8" ht="21.75" customHeight="1">
      <c r="A942" s="146"/>
      <c r="B942" s="147"/>
      <c r="C942" s="150"/>
      <c r="D942" s="150"/>
      <c r="E942" s="135">
        <v>2130408</v>
      </c>
      <c r="F942" s="119" t="s">
        <v>53</v>
      </c>
      <c r="G942" s="136">
        <v>0</v>
      </c>
      <c r="H942" s="136">
        <v>0</v>
      </c>
    </row>
    <row r="943" spans="1:8" ht="21.75" customHeight="1">
      <c r="A943" s="146"/>
      <c r="B943" s="147"/>
      <c r="C943" s="150"/>
      <c r="D943" s="150"/>
      <c r="E943" s="135">
        <v>2130409</v>
      </c>
      <c r="F943" s="119" t="s">
        <v>54</v>
      </c>
      <c r="G943" s="136">
        <v>0</v>
      </c>
      <c r="H943" s="136">
        <v>0</v>
      </c>
    </row>
    <row r="944" spans="1:8" ht="21.75" customHeight="1">
      <c r="A944" s="146"/>
      <c r="B944" s="147"/>
      <c r="C944" s="150"/>
      <c r="D944" s="150"/>
      <c r="E944" s="135">
        <v>2130499</v>
      </c>
      <c r="F944" s="119" t="s">
        <v>55</v>
      </c>
      <c r="G944" s="136">
        <v>0</v>
      </c>
      <c r="H944" s="136">
        <v>0</v>
      </c>
    </row>
    <row r="945" spans="1:8" ht="21.75" customHeight="1">
      <c r="A945" s="146"/>
      <c r="B945" s="147"/>
      <c r="C945" s="150"/>
      <c r="D945" s="150"/>
      <c r="E945" s="135">
        <v>21305</v>
      </c>
      <c r="F945" s="116" t="s">
        <v>56</v>
      </c>
      <c r="G945" s="136">
        <f>SUM(G946:G955)</f>
        <v>9167</v>
      </c>
      <c r="H945" s="136">
        <f>SUM(H946:H955)</f>
        <v>135</v>
      </c>
    </row>
    <row r="946" spans="1:8" ht="21.75" customHeight="1">
      <c r="A946" s="146"/>
      <c r="B946" s="147"/>
      <c r="C946" s="150"/>
      <c r="D946" s="150"/>
      <c r="E946" s="135">
        <v>2130501</v>
      </c>
      <c r="F946" s="119" t="s">
        <v>383</v>
      </c>
      <c r="G946" s="136">
        <v>285</v>
      </c>
      <c r="H946" s="136">
        <v>117</v>
      </c>
    </row>
    <row r="947" spans="1:8" ht="21.75" customHeight="1">
      <c r="A947" s="146"/>
      <c r="B947" s="147"/>
      <c r="C947" s="150"/>
      <c r="D947" s="150"/>
      <c r="E947" s="135">
        <v>2130502</v>
      </c>
      <c r="F947" s="119" t="s">
        <v>385</v>
      </c>
      <c r="G947" s="136">
        <v>0</v>
      </c>
      <c r="H947" s="136">
        <v>0</v>
      </c>
    </row>
    <row r="948" spans="1:8" ht="21.75" customHeight="1">
      <c r="A948" s="146"/>
      <c r="B948" s="147"/>
      <c r="C948" s="150"/>
      <c r="D948" s="150"/>
      <c r="E948" s="135">
        <v>2130503</v>
      </c>
      <c r="F948" s="119" t="s">
        <v>387</v>
      </c>
      <c r="G948" s="136">
        <v>0</v>
      </c>
      <c r="H948" s="136">
        <v>0</v>
      </c>
    </row>
    <row r="949" spans="1:8" ht="21.75" customHeight="1">
      <c r="A949" s="146"/>
      <c r="B949" s="147"/>
      <c r="C949" s="150"/>
      <c r="D949" s="150"/>
      <c r="E949" s="135">
        <v>2130504</v>
      </c>
      <c r="F949" s="119" t="s">
        <v>57</v>
      </c>
      <c r="G949" s="136">
        <v>3001</v>
      </c>
      <c r="H949" s="136">
        <v>0</v>
      </c>
    </row>
    <row r="950" spans="1:8" ht="21.75" customHeight="1">
      <c r="A950" s="146"/>
      <c r="B950" s="147"/>
      <c r="C950" s="150"/>
      <c r="D950" s="150"/>
      <c r="E950" s="135">
        <v>2130505</v>
      </c>
      <c r="F950" s="119" t="s">
        <v>58</v>
      </c>
      <c r="G950" s="136">
        <v>0</v>
      </c>
      <c r="H950" s="136">
        <v>0</v>
      </c>
    </row>
    <row r="951" spans="1:8" ht="21.75" customHeight="1">
      <c r="A951" s="146"/>
      <c r="B951" s="147"/>
      <c r="C951" s="150"/>
      <c r="D951" s="150"/>
      <c r="E951" s="135">
        <v>2130506</v>
      </c>
      <c r="F951" s="119" t="s">
        <v>59</v>
      </c>
      <c r="G951" s="136">
        <v>0</v>
      </c>
      <c r="H951" s="136">
        <v>0</v>
      </c>
    </row>
    <row r="952" spans="1:8" ht="21.75" customHeight="1">
      <c r="A952" s="146"/>
      <c r="B952" s="147"/>
      <c r="C952" s="150"/>
      <c r="D952" s="150"/>
      <c r="E952" s="135">
        <v>2130507</v>
      </c>
      <c r="F952" s="119" t="s">
        <v>60</v>
      </c>
      <c r="G952" s="136">
        <v>0</v>
      </c>
      <c r="H952" s="136">
        <v>0</v>
      </c>
    </row>
    <row r="953" spans="1:8" ht="21.75" customHeight="1">
      <c r="A953" s="146"/>
      <c r="B953" s="147"/>
      <c r="C953" s="150"/>
      <c r="D953" s="150"/>
      <c r="E953" s="135">
        <v>2130508</v>
      </c>
      <c r="F953" s="119" t="s">
        <v>61</v>
      </c>
      <c r="G953" s="136">
        <v>0</v>
      </c>
      <c r="H953" s="136">
        <v>0</v>
      </c>
    </row>
    <row r="954" spans="1:8" ht="21.75" customHeight="1">
      <c r="A954" s="146"/>
      <c r="B954" s="147"/>
      <c r="C954" s="150"/>
      <c r="D954" s="150"/>
      <c r="E954" s="135">
        <v>2130550</v>
      </c>
      <c r="F954" s="119" t="s">
        <v>62</v>
      </c>
      <c r="G954" s="136">
        <v>0</v>
      </c>
      <c r="H954" s="136">
        <v>0</v>
      </c>
    </row>
    <row r="955" spans="1:8" ht="21.75" customHeight="1">
      <c r="A955" s="146"/>
      <c r="B955" s="147"/>
      <c r="C955" s="150"/>
      <c r="D955" s="150"/>
      <c r="E955" s="135">
        <v>2130599</v>
      </c>
      <c r="F955" s="119" t="s">
        <v>63</v>
      </c>
      <c r="G955" s="136">
        <v>5881</v>
      </c>
      <c r="H955" s="136">
        <v>18</v>
      </c>
    </row>
    <row r="956" spans="1:8" ht="21.75" customHeight="1">
      <c r="A956" s="146"/>
      <c r="B956" s="147"/>
      <c r="C956" s="150"/>
      <c r="D956" s="150"/>
      <c r="E956" s="135">
        <v>21306</v>
      </c>
      <c r="F956" s="116" t="s">
        <v>64</v>
      </c>
      <c r="G956" s="136">
        <f>SUM(G957:G961)</f>
        <v>2192</v>
      </c>
      <c r="H956" s="136">
        <f>SUM(H957:H961)</f>
        <v>0</v>
      </c>
    </row>
    <row r="957" spans="1:8" ht="21.75" customHeight="1">
      <c r="A957" s="146"/>
      <c r="B957" s="147"/>
      <c r="C957" s="150"/>
      <c r="D957" s="150"/>
      <c r="E957" s="135">
        <v>2130601</v>
      </c>
      <c r="F957" s="119" t="s">
        <v>839</v>
      </c>
      <c r="G957" s="136">
        <v>9</v>
      </c>
      <c r="H957" s="136">
        <v>0</v>
      </c>
    </row>
    <row r="958" spans="1:8" ht="21.75" customHeight="1">
      <c r="A958" s="146"/>
      <c r="B958" s="147"/>
      <c r="C958" s="150"/>
      <c r="D958" s="150"/>
      <c r="E958" s="135">
        <v>2130602</v>
      </c>
      <c r="F958" s="119" t="s">
        <v>65</v>
      </c>
      <c r="G958" s="136">
        <v>1272</v>
      </c>
      <c r="H958" s="136">
        <v>0</v>
      </c>
    </row>
    <row r="959" spans="1:8" ht="21.75" customHeight="1">
      <c r="A959" s="146"/>
      <c r="B959" s="147"/>
      <c r="C959" s="150"/>
      <c r="D959" s="150"/>
      <c r="E959" s="135">
        <v>2130603</v>
      </c>
      <c r="F959" s="119" t="s">
        <v>1187</v>
      </c>
      <c r="G959" s="136">
        <v>440</v>
      </c>
      <c r="H959" s="136">
        <v>0</v>
      </c>
    </row>
    <row r="960" spans="1:8" ht="21.75" customHeight="1">
      <c r="A960" s="146"/>
      <c r="B960" s="147"/>
      <c r="C960" s="150"/>
      <c r="D960" s="150"/>
      <c r="E960" s="135">
        <v>2130604</v>
      </c>
      <c r="F960" s="119" t="s">
        <v>1188</v>
      </c>
      <c r="G960" s="136">
        <v>471</v>
      </c>
      <c r="H960" s="136">
        <v>0</v>
      </c>
    </row>
    <row r="961" spans="1:8" ht="21.75" customHeight="1">
      <c r="A961" s="146"/>
      <c r="B961" s="147"/>
      <c r="C961" s="150"/>
      <c r="D961" s="150"/>
      <c r="E961" s="135">
        <v>2130699</v>
      </c>
      <c r="F961" s="119" t="s">
        <v>66</v>
      </c>
      <c r="G961" s="136">
        <v>0</v>
      </c>
      <c r="H961" s="136">
        <v>0</v>
      </c>
    </row>
    <row r="962" spans="1:8" ht="21.75" customHeight="1">
      <c r="A962" s="146"/>
      <c r="B962" s="147"/>
      <c r="C962" s="150"/>
      <c r="D962" s="150"/>
      <c r="E962" s="135">
        <v>21307</v>
      </c>
      <c r="F962" s="116" t="s">
        <v>67</v>
      </c>
      <c r="G962" s="136">
        <f>SUM(G963:G968)</f>
        <v>2356</v>
      </c>
      <c r="H962" s="136">
        <f>SUM(H963:H968)</f>
        <v>0</v>
      </c>
    </row>
    <row r="963" spans="1:8" ht="21.75" customHeight="1">
      <c r="A963" s="146"/>
      <c r="B963" s="147"/>
      <c r="C963" s="150"/>
      <c r="D963" s="150"/>
      <c r="E963" s="135">
        <v>2130701</v>
      </c>
      <c r="F963" s="119" t="s">
        <v>1189</v>
      </c>
      <c r="G963" s="136">
        <v>196</v>
      </c>
      <c r="H963" s="136">
        <v>0</v>
      </c>
    </row>
    <row r="964" spans="1:8" ht="21.75" customHeight="1">
      <c r="A964" s="146"/>
      <c r="B964" s="147"/>
      <c r="C964" s="150"/>
      <c r="D964" s="150"/>
      <c r="E964" s="135">
        <v>2130704</v>
      </c>
      <c r="F964" s="119" t="s">
        <v>68</v>
      </c>
      <c r="G964" s="136">
        <v>0</v>
      </c>
      <c r="H964" s="136">
        <v>0</v>
      </c>
    </row>
    <row r="965" spans="1:8" ht="21.75" customHeight="1">
      <c r="A965" s="146"/>
      <c r="B965" s="147"/>
      <c r="C965" s="150"/>
      <c r="D965" s="150"/>
      <c r="E965" s="135">
        <v>2130705</v>
      </c>
      <c r="F965" s="119" t="s">
        <v>69</v>
      </c>
      <c r="G965" s="136">
        <v>1249</v>
      </c>
      <c r="H965" s="136">
        <v>0</v>
      </c>
    </row>
    <row r="966" spans="1:8" ht="21.75" customHeight="1">
      <c r="A966" s="146"/>
      <c r="B966" s="147"/>
      <c r="C966" s="150"/>
      <c r="D966" s="150"/>
      <c r="E966" s="135">
        <v>2130706</v>
      </c>
      <c r="F966" s="119" t="s">
        <v>70</v>
      </c>
      <c r="G966" s="136">
        <v>0</v>
      </c>
      <c r="H966" s="136">
        <v>0</v>
      </c>
    </row>
    <row r="967" spans="1:8" ht="21.75" customHeight="1">
      <c r="A967" s="146"/>
      <c r="B967" s="147"/>
      <c r="C967" s="150"/>
      <c r="D967" s="150"/>
      <c r="E967" s="135">
        <v>2130707</v>
      </c>
      <c r="F967" s="119" t="s">
        <v>71</v>
      </c>
      <c r="G967" s="136">
        <v>0</v>
      </c>
      <c r="H967" s="136">
        <v>0</v>
      </c>
    </row>
    <row r="968" spans="1:8" ht="21.75" customHeight="1">
      <c r="A968" s="146"/>
      <c r="B968" s="147"/>
      <c r="C968" s="150"/>
      <c r="D968" s="150"/>
      <c r="E968" s="135">
        <v>2130799</v>
      </c>
      <c r="F968" s="119" t="s">
        <v>72</v>
      </c>
      <c r="G968" s="136">
        <v>911</v>
      </c>
      <c r="H968" s="136">
        <v>0</v>
      </c>
    </row>
    <row r="969" spans="1:8" ht="21.75" customHeight="1">
      <c r="A969" s="146"/>
      <c r="B969" s="147"/>
      <c r="C969" s="150"/>
      <c r="D969" s="150"/>
      <c r="E969" s="135">
        <v>21308</v>
      </c>
      <c r="F969" s="116" t="s">
        <v>73</v>
      </c>
      <c r="G969" s="136">
        <f>SUM(G970:G975)</f>
        <v>1699</v>
      </c>
      <c r="H969" s="136">
        <f>SUM(H970:H975)</f>
        <v>1121</v>
      </c>
    </row>
    <row r="970" spans="1:8" ht="21.75" customHeight="1">
      <c r="A970" s="146"/>
      <c r="B970" s="147"/>
      <c r="C970" s="150"/>
      <c r="D970" s="150"/>
      <c r="E970" s="135">
        <v>2130801</v>
      </c>
      <c r="F970" s="119" t="s">
        <v>74</v>
      </c>
      <c r="G970" s="136">
        <v>0</v>
      </c>
      <c r="H970" s="136">
        <v>0</v>
      </c>
    </row>
    <row r="971" spans="1:8" ht="21.75" customHeight="1">
      <c r="A971" s="146"/>
      <c r="B971" s="147"/>
      <c r="C971" s="150"/>
      <c r="D971" s="150"/>
      <c r="E971" s="135">
        <v>2130802</v>
      </c>
      <c r="F971" s="119" t="s">
        <v>75</v>
      </c>
      <c r="G971" s="136">
        <v>0</v>
      </c>
      <c r="H971" s="136">
        <v>0</v>
      </c>
    </row>
    <row r="972" spans="1:8" ht="21.75" customHeight="1">
      <c r="A972" s="146"/>
      <c r="B972" s="147"/>
      <c r="C972" s="150"/>
      <c r="D972" s="150"/>
      <c r="E972" s="135">
        <v>2130803</v>
      </c>
      <c r="F972" s="119" t="s">
        <v>76</v>
      </c>
      <c r="G972" s="136">
        <v>578</v>
      </c>
      <c r="H972" s="136">
        <v>0</v>
      </c>
    </row>
    <row r="973" spans="1:8" ht="21.75" customHeight="1">
      <c r="A973" s="146"/>
      <c r="B973" s="147"/>
      <c r="C973" s="150"/>
      <c r="D973" s="150"/>
      <c r="E973" s="135">
        <v>2130804</v>
      </c>
      <c r="F973" s="119" t="s">
        <v>1190</v>
      </c>
      <c r="G973" s="136">
        <v>0</v>
      </c>
      <c r="H973" s="136">
        <v>0</v>
      </c>
    </row>
    <row r="974" spans="1:8" ht="21.75" customHeight="1">
      <c r="A974" s="146"/>
      <c r="B974" s="147"/>
      <c r="C974" s="150"/>
      <c r="D974" s="150"/>
      <c r="E974" s="135">
        <v>2130805</v>
      </c>
      <c r="F974" s="119" t="s">
        <v>77</v>
      </c>
      <c r="G974" s="136">
        <v>0</v>
      </c>
      <c r="H974" s="136">
        <v>0</v>
      </c>
    </row>
    <row r="975" spans="1:8" ht="21.75" customHeight="1">
      <c r="A975" s="146"/>
      <c r="B975" s="147"/>
      <c r="C975" s="150"/>
      <c r="D975" s="150"/>
      <c r="E975" s="135">
        <v>2130899</v>
      </c>
      <c r="F975" s="119" t="s">
        <v>78</v>
      </c>
      <c r="G975" s="136">
        <v>1121</v>
      </c>
      <c r="H975" s="136">
        <v>1121</v>
      </c>
    </row>
    <row r="976" spans="1:8" ht="21.75" customHeight="1">
      <c r="A976" s="146"/>
      <c r="B976" s="147"/>
      <c r="C976" s="150"/>
      <c r="D976" s="150"/>
      <c r="E976" s="135">
        <v>21309</v>
      </c>
      <c r="F976" s="116" t="s">
        <v>79</v>
      </c>
      <c r="G976" s="136">
        <f>SUM(G977:G978)</f>
        <v>0</v>
      </c>
      <c r="H976" s="136">
        <f>SUM(H977:H978)</f>
        <v>0</v>
      </c>
    </row>
    <row r="977" spans="1:8" ht="21.75" customHeight="1">
      <c r="A977" s="146"/>
      <c r="B977" s="147"/>
      <c r="C977" s="150"/>
      <c r="D977" s="150"/>
      <c r="E977" s="135">
        <v>2130901</v>
      </c>
      <c r="F977" s="119" t="s">
        <v>80</v>
      </c>
      <c r="G977" s="136">
        <v>0</v>
      </c>
      <c r="H977" s="136">
        <v>0</v>
      </c>
    </row>
    <row r="978" spans="1:8" ht="21.75" customHeight="1">
      <c r="A978" s="146"/>
      <c r="B978" s="147"/>
      <c r="C978" s="150"/>
      <c r="D978" s="150"/>
      <c r="E978" s="135">
        <v>2130999</v>
      </c>
      <c r="F978" s="119" t="s">
        <v>81</v>
      </c>
      <c r="G978" s="136">
        <v>0</v>
      </c>
      <c r="H978" s="136">
        <v>0</v>
      </c>
    </row>
    <row r="979" spans="1:8" ht="21.75" customHeight="1">
      <c r="A979" s="146"/>
      <c r="B979" s="147"/>
      <c r="C979" s="150"/>
      <c r="D979" s="150"/>
      <c r="E979" s="135">
        <v>21399</v>
      </c>
      <c r="F979" s="116" t="s">
        <v>1466</v>
      </c>
      <c r="G979" s="136">
        <f>SUM(G980:G981)</f>
        <v>144</v>
      </c>
      <c r="H979" s="136">
        <f>SUM(H980:H981)</f>
        <v>5</v>
      </c>
    </row>
    <row r="980" spans="1:8" ht="21.75" customHeight="1">
      <c r="A980" s="146"/>
      <c r="B980" s="147"/>
      <c r="C980" s="150"/>
      <c r="D980" s="150"/>
      <c r="E980" s="135">
        <v>2139901</v>
      </c>
      <c r="F980" s="119" t="s">
        <v>82</v>
      </c>
      <c r="G980" s="136">
        <v>0</v>
      </c>
      <c r="H980" s="136">
        <v>0</v>
      </c>
    </row>
    <row r="981" spans="1:8" ht="21.75" customHeight="1">
      <c r="A981" s="146"/>
      <c r="B981" s="147"/>
      <c r="C981" s="150"/>
      <c r="D981" s="150"/>
      <c r="E981" s="135">
        <v>2139999</v>
      </c>
      <c r="F981" s="119" t="s">
        <v>1467</v>
      </c>
      <c r="G981" s="136">
        <v>144</v>
      </c>
      <c r="H981" s="136">
        <v>5</v>
      </c>
    </row>
    <row r="982" spans="1:8" ht="21.75" customHeight="1">
      <c r="A982" s="146"/>
      <c r="B982" s="147"/>
      <c r="C982" s="150"/>
      <c r="D982" s="150"/>
      <c r="E982" s="135">
        <v>214</v>
      </c>
      <c r="F982" s="116" t="s">
        <v>83</v>
      </c>
      <c r="G982" s="136">
        <f>G983+G1006+G1016+G1026+G1031+G1038+G1043</f>
        <v>53470</v>
      </c>
      <c r="H982" s="136">
        <f>H983+H1006+H1016+H1026+H1031+H1038+H1043</f>
        <v>10733</v>
      </c>
    </row>
    <row r="983" spans="1:8" ht="21.75" customHeight="1">
      <c r="A983" s="146"/>
      <c r="B983" s="147"/>
      <c r="C983" s="150"/>
      <c r="D983" s="150"/>
      <c r="E983" s="135">
        <v>21401</v>
      </c>
      <c r="F983" s="116" t="s">
        <v>84</v>
      </c>
      <c r="G983" s="136">
        <f>SUM(G984:G1005)</f>
        <v>39367</v>
      </c>
      <c r="H983" s="136">
        <f>SUM(H984:H1005)</f>
        <v>6303</v>
      </c>
    </row>
    <row r="984" spans="1:8" ht="21.75" customHeight="1">
      <c r="A984" s="146"/>
      <c r="B984" s="147"/>
      <c r="C984" s="150"/>
      <c r="D984" s="150"/>
      <c r="E984" s="135">
        <v>2140101</v>
      </c>
      <c r="F984" s="119" t="s">
        <v>383</v>
      </c>
      <c r="G984" s="136">
        <v>9539</v>
      </c>
      <c r="H984" s="136">
        <v>3115</v>
      </c>
    </row>
    <row r="985" spans="1:8" ht="21.75" customHeight="1">
      <c r="A985" s="146"/>
      <c r="B985" s="147"/>
      <c r="C985" s="150"/>
      <c r="D985" s="150"/>
      <c r="E985" s="135">
        <v>2140102</v>
      </c>
      <c r="F985" s="119" t="s">
        <v>385</v>
      </c>
      <c r="G985" s="136">
        <v>35</v>
      </c>
      <c r="H985" s="136">
        <v>35</v>
      </c>
    </row>
    <row r="986" spans="1:8" ht="21.75" customHeight="1">
      <c r="A986" s="146"/>
      <c r="B986" s="147"/>
      <c r="C986" s="150"/>
      <c r="D986" s="150"/>
      <c r="E986" s="135">
        <v>2140103</v>
      </c>
      <c r="F986" s="119" t="s">
        <v>387</v>
      </c>
      <c r="G986" s="136">
        <v>4011</v>
      </c>
      <c r="H986" s="136">
        <v>0</v>
      </c>
    </row>
    <row r="987" spans="1:8" ht="21.75" customHeight="1">
      <c r="A987" s="146"/>
      <c r="B987" s="147"/>
      <c r="C987" s="150"/>
      <c r="D987" s="150"/>
      <c r="E987" s="135">
        <v>2140104</v>
      </c>
      <c r="F987" s="119" t="s">
        <v>85</v>
      </c>
      <c r="G987" s="136">
        <v>21714</v>
      </c>
      <c r="H987" s="136">
        <v>42</v>
      </c>
    </row>
    <row r="988" spans="1:8" ht="21.75" customHeight="1">
      <c r="A988" s="146"/>
      <c r="B988" s="147"/>
      <c r="C988" s="150"/>
      <c r="D988" s="150"/>
      <c r="E988" s="135">
        <v>2140106</v>
      </c>
      <c r="F988" s="119" t="s">
        <v>86</v>
      </c>
      <c r="G988" s="136">
        <v>1730</v>
      </c>
      <c r="H988" s="136">
        <v>1238</v>
      </c>
    </row>
    <row r="989" spans="1:8" ht="21.75" customHeight="1">
      <c r="A989" s="146"/>
      <c r="B989" s="147"/>
      <c r="C989" s="150"/>
      <c r="D989" s="150"/>
      <c r="E989" s="135">
        <v>2140109</v>
      </c>
      <c r="F989" s="119" t="s">
        <v>1191</v>
      </c>
      <c r="G989" s="136">
        <v>0</v>
      </c>
      <c r="H989" s="136">
        <v>0</v>
      </c>
    </row>
    <row r="990" spans="1:8" ht="21.75" customHeight="1">
      <c r="A990" s="146"/>
      <c r="B990" s="147"/>
      <c r="C990" s="150"/>
      <c r="D990" s="150"/>
      <c r="E990" s="135">
        <v>2140110</v>
      </c>
      <c r="F990" s="119" t="s">
        <v>87</v>
      </c>
      <c r="G990" s="136">
        <v>0</v>
      </c>
      <c r="H990" s="136">
        <v>0</v>
      </c>
    </row>
    <row r="991" spans="1:8" ht="21.75" customHeight="1">
      <c r="A991" s="146"/>
      <c r="B991" s="147"/>
      <c r="C991" s="150"/>
      <c r="D991" s="150"/>
      <c r="E991" s="135">
        <v>2140111</v>
      </c>
      <c r="F991" s="119" t="s">
        <v>88</v>
      </c>
      <c r="G991" s="136">
        <v>0</v>
      </c>
      <c r="H991" s="136">
        <v>0</v>
      </c>
    </row>
    <row r="992" spans="1:8" ht="21.75" customHeight="1">
      <c r="A992" s="146"/>
      <c r="B992" s="147"/>
      <c r="C992" s="150"/>
      <c r="D992" s="150"/>
      <c r="E992" s="135">
        <v>2140112</v>
      </c>
      <c r="F992" s="119" t="s">
        <v>89</v>
      </c>
      <c r="G992" s="136">
        <v>4</v>
      </c>
      <c r="H992" s="136">
        <v>0</v>
      </c>
    </row>
    <row r="993" spans="1:8" ht="21.75" customHeight="1">
      <c r="A993" s="146"/>
      <c r="B993" s="147"/>
      <c r="C993" s="150"/>
      <c r="D993" s="150"/>
      <c r="E993" s="135">
        <v>2140114</v>
      </c>
      <c r="F993" s="119" t="s">
        <v>90</v>
      </c>
      <c r="G993" s="136">
        <v>0</v>
      </c>
      <c r="H993" s="136">
        <v>0</v>
      </c>
    </row>
    <row r="994" spans="1:8" ht="21.75" customHeight="1">
      <c r="A994" s="146"/>
      <c r="B994" s="147"/>
      <c r="C994" s="150"/>
      <c r="D994" s="150"/>
      <c r="E994" s="135">
        <v>2140122</v>
      </c>
      <c r="F994" s="119" t="s">
        <v>91</v>
      </c>
      <c r="G994" s="136">
        <v>0</v>
      </c>
      <c r="H994" s="136">
        <v>0</v>
      </c>
    </row>
    <row r="995" spans="1:8" ht="21.75" customHeight="1">
      <c r="A995" s="146"/>
      <c r="B995" s="147"/>
      <c r="C995" s="150"/>
      <c r="D995" s="150"/>
      <c r="E995" s="135">
        <v>2140123</v>
      </c>
      <c r="F995" s="119" t="s">
        <v>92</v>
      </c>
      <c r="G995" s="136">
        <v>0</v>
      </c>
      <c r="H995" s="136">
        <v>0</v>
      </c>
    </row>
    <row r="996" spans="1:8" ht="21.75" customHeight="1">
      <c r="A996" s="146"/>
      <c r="B996" s="147"/>
      <c r="C996" s="150"/>
      <c r="D996" s="150"/>
      <c r="E996" s="135">
        <v>2140127</v>
      </c>
      <c r="F996" s="119" t="s">
        <v>93</v>
      </c>
      <c r="G996" s="136">
        <v>0</v>
      </c>
      <c r="H996" s="136">
        <v>0</v>
      </c>
    </row>
    <row r="997" spans="1:8" ht="21.75" customHeight="1">
      <c r="A997" s="146"/>
      <c r="B997" s="147"/>
      <c r="C997" s="150"/>
      <c r="D997" s="150"/>
      <c r="E997" s="135">
        <v>2140128</v>
      </c>
      <c r="F997" s="119" t="s">
        <v>94</v>
      </c>
      <c r="G997" s="136">
        <v>0</v>
      </c>
      <c r="H997" s="136">
        <v>0</v>
      </c>
    </row>
    <row r="998" spans="1:8" ht="21.75" customHeight="1">
      <c r="A998" s="146"/>
      <c r="B998" s="147"/>
      <c r="C998" s="150"/>
      <c r="D998" s="150"/>
      <c r="E998" s="135">
        <v>2140129</v>
      </c>
      <c r="F998" s="119" t="s">
        <v>95</v>
      </c>
      <c r="G998" s="136">
        <v>0</v>
      </c>
      <c r="H998" s="136">
        <v>0</v>
      </c>
    </row>
    <row r="999" spans="1:8" ht="21.75" customHeight="1">
      <c r="A999" s="146"/>
      <c r="B999" s="147"/>
      <c r="C999" s="150"/>
      <c r="D999" s="150"/>
      <c r="E999" s="135">
        <v>2140130</v>
      </c>
      <c r="F999" s="119" t="s">
        <v>96</v>
      </c>
      <c r="G999" s="136">
        <v>0</v>
      </c>
      <c r="H999" s="136">
        <v>0</v>
      </c>
    </row>
    <row r="1000" spans="1:8" ht="21.75" customHeight="1">
      <c r="A1000" s="146"/>
      <c r="B1000" s="147"/>
      <c r="C1000" s="150"/>
      <c r="D1000" s="150"/>
      <c r="E1000" s="135">
        <v>2140131</v>
      </c>
      <c r="F1000" s="119" t="s">
        <v>97</v>
      </c>
      <c r="G1000" s="136">
        <v>0</v>
      </c>
      <c r="H1000" s="136">
        <v>0</v>
      </c>
    </row>
    <row r="1001" spans="1:8" ht="21.75" customHeight="1">
      <c r="A1001" s="146"/>
      <c r="B1001" s="147"/>
      <c r="C1001" s="150"/>
      <c r="D1001" s="150"/>
      <c r="E1001" s="135">
        <v>2140133</v>
      </c>
      <c r="F1001" s="119" t="s">
        <v>98</v>
      </c>
      <c r="G1001" s="136">
        <v>0</v>
      </c>
      <c r="H1001" s="136">
        <v>0</v>
      </c>
    </row>
    <row r="1002" spans="1:8" ht="21.75" customHeight="1">
      <c r="A1002" s="146"/>
      <c r="B1002" s="147"/>
      <c r="C1002" s="150"/>
      <c r="D1002" s="150"/>
      <c r="E1002" s="135">
        <v>2140136</v>
      </c>
      <c r="F1002" s="119" t="s">
        <v>99</v>
      </c>
      <c r="G1002" s="136">
        <v>0</v>
      </c>
      <c r="H1002" s="136">
        <v>0</v>
      </c>
    </row>
    <row r="1003" spans="1:8" ht="21.75" customHeight="1">
      <c r="A1003" s="146"/>
      <c r="B1003" s="147"/>
      <c r="C1003" s="150"/>
      <c r="D1003" s="150"/>
      <c r="E1003" s="135">
        <v>2140138</v>
      </c>
      <c r="F1003" s="119" t="s">
        <v>100</v>
      </c>
      <c r="G1003" s="136">
        <v>0</v>
      </c>
      <c r="H1003" s="136">
        <v>0</v>
      </c>
    </row>
    <row r="1004" spans="1:8" ht="21.75" customHeight="1">
      <c r="A1004" s="146"/>
      <c r="B1004" s="147"/>
      <c r="C1004" s="150"/>
      <c r="D1004" s="150"/>
      <c r="E1004" s="135">
        <v>2140139</v>
      </c>
      <c r="F1004" s="119" t="s">
        <v>101</v>
      </c>
      <c r="G1004" s="136">
        <v>0</v>
      </c>
      <c r="H1004" s="136">
        <v>0</v>
      </c>
    </row>
    <row r="1005" spans="1:8" ht="21.75" customHeight="1">
      <c r="A1005" s="146"/>
      <c r="B1005" s="147"/>
      <c r="C1005" s="150"/>
      <c r="D1005" s="150"/>
      <c r="E1005" s="135">
        <v>2140199</v>
      </c>
      <c r="F1005" s="119" t="s">
        <v>102</v>
      </c>
      <c r="G1005" s="136">
        <v>2334</v>
      </c>
      <c r="H1005" s="136">
        <v>1873</v>
      </c>
    </row>
    <row r="1006" spans="1:8" ht="21.75" customHeight="1">
      <c r="A1006" s="146"/>
      <c r="B1006" s="147"/>
      <c r="C1006" s="150"/>
      <c r="D1006" s="150"/>
      <c r="E1006" s="135">
        <v>21402</v>
      </c>
      <c r="F1006" s="116" t="s">
        <v>103</v>
      </c>
      <c r="G1006" s="136">
        <f>SUM(G1007:G1015)</f>
        <v>4986</v>
      </c>
      <c r="H1006" s="136">
        <f>SUM(H1007:H1015)</f>
        <v>3450</v>
      </c>
    </row>
    <row r="1007" spans="1:8" ht="21.75" customHeight="1">
      <c r="A1007" s="146"/>
      <c r="B1007" s="147"/>
      <c r="C1007" s="150"/>
      <c r="D1007" s="150"/>
      <c r="E1007" s="135">
        <v>2140201</v>
      </c>
      <c r="F1007" s="119" t="s">
        <v>383</v>
      </c>
      <c r="G1007" s="136">
        <v>0</v>
      </c>
      <c r="H1007" s="136">
        <v>0</v>
      </c>
    </row>
    <row r="1008" spans="1:8" ht="21.75" customHeight="1">
      <c r="A1008" s="146"/>
      <c r="B1008" s="147"/>
      <c r="C1008" s="150"/>
      <c r="D1008" s="150"/>
      <c r="E1008" s="135">
        <v>2140202</v>
      </c>
      <c r="F1008" s="119" t="s">
        <v>385</v>
      </c>
      <c r="G1008" s="136">
        <v>0</v>
      </c>
      <c r="H1008" s="136">
        <v>0</v>
      </c>
    </row>
    <row r="1009" spans="1:8" ht="21.75" customHeight="1">
      <c r="A1009" s="146"/>
      <c r="B1009" s="147"/>
      <c r="C1009" s="150"/>
      <c r="D1009" s="150"/>
      <c r="E1009" s="135">
        <v>2140203</v>
      </c>
      <c r="F1009" s="119" t="s">
        <v>387</v>
      </c>
      <c r="G1009" s="136">
        <v>0</v>
      </c>
      <c r="H1009" s="136">
        <v>0</v>
      </c>
    </row>
    <row r="1010" spans="1:8" ht="21.75" customHeight="1">
      <c r="A1010" s="146"/>
      <c r="B1010" s="147"/>
      <c r="C1010" s="150"/>
      <c r="D1010" s="150"/>
      <c r="E1010" s="135">
        <v>2140204</v>
      </c>
      <c r="F1010" s="119" t="s">
        <v>104</v>
      </c>
      <c r="G1010" s="136">
        <v>0</v>
      </c>
      <c r="H1010" s="136">
        <v>0</v>
      </c>
    </row>
    <row r="1011" spans="1:8" ht="21.75" customHeight="1">
      <c r="A1011" s="146"/>
      <c r="B1011" s="147"/>
      <c r="C1011" s="150"/>
      <c r="D1011" s="150"/>
      <c r="E1011" s="135">
        <v>2140205</v>
      </c>
      <c r="F1011" s="119" t="s">
        <v>105</v>
      </c>
      <c r="G1011" s="136">
        <v>0</v>
      </c>
      <c r="H1011" s="136">
        <v>0</v>
      </c>
    </row>
    <row r="1012" spans="1:8" ht="21.75" customHeight="1">
      <c r="A1012" s="146"/>
      <c r="B1012" s="147"/>
      <c r="C1012" s="150"/>
      <c r="D1012" s="150"/>
      <c r="E1012" s="135">
        <v>2140206</v>
      </c>
      <c r="F1012" s="119" t="s">
        <v>106</v>
      </c>
      <c r="G1012" s="136">
        <v>0</v>
      </c>
      <c r="H1012" s="136">
        <v>0</v>
      </c>
    </row>
    <row r="1013" spans="1:8" ht="21.75" customHeight="1">
      <c r="A1013" s="146"/>
      <c r="B1013" s="147"/>
      <c r="C1013" s="150"/>
      <c r="D1013" s="150"/>
      <c r="E1013" s="135">
        <v>2140207</v>
      </c>
      <c r="F1013" s="119" t="s">
        <v>107</v>
      </c>
      <c r="G1013" s="136">
        <v>0</v>
      </c>
      <c r="H1013" s="136">
        <v>0</v>
      </c>
    </row>
    <row r="1014" spans="1:8" ht="21.75" customHeight="1">
      <c r="A1014" s="146"/>
      <c r="B1014" s="147"/>
      <c r="C1014" s="150"/>
      <c r="D1014" s="150"/>
      <c r="E1014" s="135">
        <v>2140208</v>
      </c>
      <c r="F1014" s="119" t="s">
        <v>108</v>
      </c>
      <c r="G1014" s="136">
        <v>0</v>
      </c>
      <c r="H1014" s="136">
        <v>0</v>
      </c>
    </row>
    <row r="1015" spans="1:8" ht="21.75" customHeight="1">
      <c r="A1015" s="146"/>
      <c r="B1015" s="147"/>
      <c r="C1015" s="150"/>
      <c r="D1015" s="150"/>
      <c r="E1015" s="135">
        <v>2140299</v>
      </c>
      <c r="F1015" s="119" t="s">
        <v>109</v>
      </c>
      <c r="G1015" s="136">
        <v>4986</v>
      </c>
      <c r="H1015" s="136">
        <v>3450</v>
      </c>
    </row>
    <row r="1016" spans="1:8" ht="21.75" customHeight="1">
      <c r="A1016" s="146"/>
      <c r="B1016" s="147"/>
      <c r="C1016" s="150"/>
      <c r="D1016" s="150"/>
      <c r="E1016" s="135">
        <v>21403</v>
      </c>
      <c r="F1016" s="116" t="s">
        <v>110</v>
      </c>
      <c r="G1016" s="136">
        <f>SUM(G1017:G1025)</f>
        <v>0</v>
      </c>
      <c r="H1016" s="136">
        <f>SUM(H1017:H1025)</f>
        <v>0</v>
      </c>
    </row>
    <row r="1017" spans="1:8" ht="21.75" customHeight="1">
      <c r="A1017" s="146"/>
      <c r="B1017" s="147"/>
      <c r="C1017" s="150"/>
      <c r="D1017" s="150"/>
      <c r="E1017" s="135">
        <v>2140301</v>
      </c>
      <c r="F1017" s="119" t="s">
        <v>383</v>
      </c>
      <c r="G1017" s="136">
        <v>0</v>
      </c>
      <c r="H1017" s="136">
        <v>0</v>
      </c>
    </row>
    <row r="1018" spans="1:8" ht="21.75" customHeight="1">
      <c r="A1018" s="146"/>
      <c r="B1018" s="147"/>
      <c r="C1018" s="150"/>
      <c r="D1018" s="150"/>
      <c r="E1018" s="135">
        <v>2140302</v>
      </c>
      <c r="F1018" s="119" t="s">
        <v>385</v>
      </c>
      <c r="G1018" s="136">
        <v>0</v>
      </c>
      <c r="H1018" s="136">
        <v>0</v>
      </c>
    </row>
    <row r="1019" spans="1:8" ht="21.75" customHeight="1">
      <c r="A1019" s="146"/>
      <c r="B1019" s="147"/>
      <c r="C1019" s="150"/>
      <c r="D1019" s="150"/>
      <c r="E1019" s="135">
        <v>2140303</v>
      </c>
      <c r="F1019" s="119" t="s">
        <v>387</v>
      </c>
      <c r="G1019" s="136">
        <v>0</v>
      </c>
      <c r="H1019" s="136">
        <v>0</v>
      </c>
    </row>
    <row r="1020" spans="1:8" ht="21.75" customHeight="1">
      <c r="A1020" s="146"/>
      <c r="B1020" s="147"/>
      <c r="C1020" s="150"/>
      <c r="D1020" s="150"/>
      <c r="E1020" s="135">
        <v>2140304</v>
      </c>
      <c r="F1020" s="119" t="s">
        <v>111</v>
      </c>
      <c r="G1020" s="136">
        <v>0</v>
      </c>
      <c r="H1020" s="136">
        <v>0</v>
      </c>
    </row>
    <row r="1021" spans="1:8" ht="21.75" customHeight="1">
      <c r="A1021" s="146"/>
      <c r="B1021" s="147"/>
      <c r="C1021" s="150"/>
      <c r="D1021" s="150"/>
      <c r="E1021" s="135">
        <v>2140305</v>
      </c>
      <c r="F1021" s="119" t="s">
        <v>112</v>
      </c>
      <c r="G1021" s="136">
        <v>0</v>
      </c>
      <c r="H1021" s="136">
        <v>0</v>
      </c>
    </row>
    <row r="1022" spans="1:8" ht="21.75" customHeight="1">
      <c r="A1022" s="146"/>
      <c r="B1022" s="147"/>
      <c r="C1022" s="150"/>
      <c r="D1022" s="150"/>
      <c r="E1022" s="135">
        <v>2140306</v>
      </c>
      <c r="F1022" s="119" t="s">
        <v>113</v>
      </c>
      <c r="G1022" s="136">
        <v>0</v>
      </c>
      <c r="H1022" s="136">
        <v>0</v>
      </c>
    </row>
    <row r="1023" spans="1:8" ht="21.75" customHeight="1">
      <c r="A1023" s="146"/>
      <c r="B1023" s="147"/>
      <c r="C1023" s="150"/>
      <c r="D1023" s="150"/>
      <c r="E1023" s="135">
        <v>2140307</v>
      </c>
      <c r="F1023" s="119" t="s">
        <v>114</v>
      </c>
      <c r="G1023" s="136">
        <v>0</v>
      </c>
      <c r="H1023" s="136">
        <v>0</v>
      </c>
    </row>
    <row r="1024" spans="1:8" ht="21.75" customHeight="1">
      <c r="A1024" s="146"/>
      <c r="B1024" s="147"/>
      <c r="C1024" s="150"/>
      <c r="D1024" s="150"/>
      <c r="E1024" s="135">
        <v>2140308</v>
      </c>
      <c r="F1024" s="119" t="s">
        <v>115</v>
      </c>
      <c r="G1024" s="136">
        <v>0</v>
      </c>
      <c r="H1024" s="136">
        <v>0</v>
      </c>
    </row>
    <row r="1025" spans="1:8" ht="21.75" customHeight="1">
      <c r="A1025" s="146"/>
      <c r="B1025" s="147"/>
      <c r="C1025" s="150"/>
      <c r="D1025" s="150"/>
      <c r="E1025" s="135">
        <v>2140399</v>
      </c>
      <c r="F1025" s="119" t="s">
        <v>116</v>
      </c>
      <c r="G1025" s="136">
        <v>0</v>
      </c>
      <c r="H1025" s="136">
        <v>0</v>
      </c>
    </row>
    <row r="1026" spans="1:8" ht="21.75" customHeight="1">
      <c r="A1026" s="146"/>
      <c r="B1026" s="147"/>
      <c r="C1026" s="150"/>
      <c r="D1026" s="150"/>
      <c r="E1026" s="135">
        <v>21404</v>
      </c>
      <c r="F1026" s="116" t="s">
        <v>117</v>
      </c>
      <c r="G1026" s="136">
        <f>SUM(G1027:G1030)</f>
        <v>1197</v>
      </c>
      <c r="H1026" s="136">
        <f>SUM(H1027:H1030)</f>
        <v>-186</v>
      </c>
    </row>
    <row r="1027" spans="1:8" ht="21.75" customHeight="1">
      <c r="A1027" s="146"/>
      <c r="B1027" s="147"/>
      <c r="C1027" s="150"/>
      <c r="D1027" s="150"/>
      <c r="E1027" s="135">
        <v>2140401</v>
      </c>
      <c r="F1027" s="119" t="s">
        <v>118</v>
      </c>
      <c r="G1027" s="136">
        <v>314</v>
      </c>
      <c r="H1027" s="136">
        <v>-186</v>
      </c>
    </row>
    <row r="1028" spans="1:8" ht="21.75" customHeight="1">
      <c r="A1028" s="146"/>
      <c r="B1028" s="147"/>
      <c r="C1028" s="150"/>
      <c r="D1028" s="150"/>
      <c r="E1028" s="135">
        <v>2140402</v>
      </c>
      <c r="F1028" s="119" t="s">
        <v>119</v>
      </c>
      <c r="G1028" s="136">
        <v>760</v>
      </c>
      <c r="H1028" s="136">
        <v>0</v>
      </c>
    </row>
    <row r="1029" spans="1:8" ht="21.75" customHeight="1">
      <c r="A1029" s="146"/>
      <c r="B1029" s="147"/>
      <c r="C1029" s="150"/>
      <c r="D1029" s="150"/>
      <c r="E1029" s="135">
        <v>2140403</v>
      </c>
      <c r="F1029" s="119" t="s">
        <v>120</v>
      </c>
      <c r="G1029" s="136">
        <v>123</v>
      </c>
      <c r="H1029" s="136">
        <v>0</v>
      </c>
    </row>
    <row r="1030" spans="1:8" ht="21.75" customHeight="1">
      <c r="A1030" s="146"/>
      <c r="B1030" s="147"/>
      <c r="C1030" s="150"/>
      <c r="D1030" s="150"/>
      <c r="E1030" s="135">
        <v>2140499</v>
      </c>
      <c r="F1030" s="119" t="s">
        <v>121</v>
      </c>
      <c r="G1030" s="136">
        <v>0</v>
      </c>
      <c r="H1030" s="136">
        <v>0</v>
      </c>
    </row>
    <row r="1031" spans="1:8" ht="21.75" customHeight="1">
      <c r="A1031" s="146"/>
      <c r="B1031" s="147"/>
      <c r="C1031" s="150"/>
      <c r="D1031" s="150"/>
      <c r="E1031" s="135">
        <v>21405</v>
      </c>
      <c r="F1031" s="116" t="s">
        <v>122</v>
      </c>
      <c r="G1031" s="136">
        <f>SUM(G1032:G1037)</f>
        <v>208</v>
      </c>
      <c r="H1031" s="136">
        <f>SUM(H1032:H1037)</f>
        <v>208</v>
      </c>
    </row>
    <row r="1032" spans="1:8" ht="21.75" customHeight="1">
      <c r="A1032" s="146"/>
      <c r="B1032" s="147"/>
      <c r="C1032" s="150"/>
      <c r="D1032" s="150"/>
      <c r="E1032" s="135">
        <v>2140501</v>
      </c>
      <c r="F1032" s="119" t="s">
        <v>383</v>
      </c>
      <c r="G1032" s="136">
        <v>0</v>
      </c>
      <c r="H1032" s="136">
        <v>0</v>
      </c>
    </row>
    <row r="1033" spans="1:8" ht="21.75" customHeight="1">
      <c r="A1033" s="146"/>
      <c r="B1033" s="147"/>
      <c r="C1033" s="150"/>
      <c r="D1033" s="150"/>
      <c r="E1033" s="135">
        <v>2140502</v>
      </c>
      <c r="F1033" s="119" t="s">
        <v>385</v>
      </c>
      <c r="G1033" s="136">
        <v>0</v>
      </c>
      <c r="H1033" s="136">
        <v>0</v>
      </c>
    </row>
    <row r="1034" spans="1:8" ht="21.75" customHeight="1">
      <c r="A1034" s="146"/>
      <c r="B1034" s="147"/>
      <c r="C1034" s="150"/>
      <c r="D1034" s="150"/>
      <c r="E1034" s="135">
        <v>2140503</v>
      </c>
      <c r="F1034" s="119" t="s">
        <v>387</v>
      </c>
      <c r="G1034" s="136">
        <v>0</v>
      </c>
      <c r="H1034" s="136">
        <v>0</v>
      </c>
    </row>
    <row r="1035" spans="1:8" ht="21.75" customHeight="1">
      <c r="A1035" s="146"/>
      <c r="B1035" s="147"/>
      <c r="C1035" s="150"/>
      <c r="D1035" s="150"/>
      <c r="E1035" s="135">
        <v>2140504</v>
      </c>
      <c r="F1035" s="119" t="s">
        <v>108</v>
      </c>
      <c r="G1035" s="136">
        <v>0</v>
      </c>
      <c r="H1035" s="136">
        <v>0</v>
      </c>
    </row>
    <row r="1036" spans="1:8" ht="21.75" customHeight="1">
      <c r="A1036" s="146"/>
      <c r="B1036" s="147"/>
      <c r="C1036" s="150"/>
      <c r="D1036" s="150"/>
      <c r="E1036" s="135">
        <v>2140505</v>
      </c>
      <c r="F1036" s="119" t="s">
        <v>123</v>
      </c>
      <c r="G1036" s="136">
        <v>0</v>
      </c>
      <c r="H1036" s="136">
        <v>0</v>
      </c>
    </row>
    <row r="1037" spans="1:8" ht="21.75" customHeight="1">
      <c r="A1037" s="146"/>
      <c r="B1037" s="147"/>
      <c r="C1037" s="150"/>
      <c r="D1037" s="150"/>
      <c r="E1037" s="135">
        <v>2140599</v>
      </c>
      <c r="F1037" s="119" t="s">
        <v>124</v>
      </c>
      <c r="G1037" s="136">
        <v>208</v>
      </c>
      <c r="H1037" s="136">
        <v>208</v>
      </c>
    </row>
    <row r="1038" spans="1:8" ht="21.75" customHeight="1">
      <c r="A1038" s="146"/>
      <c r="B1038" s="147"/>
      <c r="C1038" s="150"/>
      <c r="D1038" s="150"/>
      <c r="E1038" s="135">
        <v>21406</v>
      </c>
      <c r="F1038" s="116" t="s">
        <v>125</v>
      </c>
      <c r="G1038" s="136">
        <f>SUM(G1039:G1042)</f>
        <v>6737</v>
      </c>
      <c r="H1038" s="136">
        <f>SUM(H1039:H1042)</f>
        <v>398</v>
      </c>
    </row>
    <row r="1039" spans="1:8" ht="21.75" customHeight="1">
      <c r="A1039" s="146"/>
      <c r="B1039" s="147"/>
      <c r="C1039" s="150"/>
      <c r="D1039" s="150"/>
      <c r="E1039" s="135">
        <v>2140601</v>
      </c>
      <c r="F1039" s="119" t="s">
        <v>126</v>
      </c>
      <c r="G1039" s="136">
        <v>6737</v>
      </c>
      <c r="H1039" s="136">
        <v>398</v>
      </c>
    </row>
    <row r="1040" spans="1:8" ht="21.75" customHeight="1">
      <c r="A1040" s="146"/>
      <c r="B1040" s="147"/>
      <c r="C1040" s="150"/>
      <c r="D1040" s="150"/>
      <c r="E1040" s="135">
        <v>2140602</v>
      </c>
      <c r="F1040" s="119" t="s">
        <v>127</v>
      </c>
      <c r="G1040" s="136">
        <v>0</v>
      </c>
      <c r="H1040" s="136">
        <v>0</v>
      </c>
    </row>
    <row r="1041" spans="1:8" ht="21.75" customHeight="1">
      <c r="A1041" s="146"/>
      <c r="B1041" s="147"/>
      <c r="C1041" s="150"/>
      <c r="D1041" s="150"/>
      <c r="E1041" s="135">
        <v>2140603</v>
      </c>
      <c r="F1041" s="119" t="s">
        <v>128</v>
      </c>
      <c r="G1041" s="136">
        <v>0</v>
      </c>
      <c r="H1041" s="136">
        <v>0</v>
      </c>
    </row>
    <row r="1042" spans="1:8" ht="21.75" customHeight="1">
      <c r="A1042" s="146"/>
      <c r="B1042" s="147"/>
      <c r="C1042" s="150"/>
      <c r="D1042" s="150"/>
      <c r="E1042" s="135">
        <v>2140699</v>
      </c>
      <c r="F1042" s="119" t="s">
        <v>129</v>
      </c>
      <c r="G1042" s="136">
        <v>0</v>
      </c>
      <c r="H1042" s="136">
        <v>0</v>
      </c>
    </row>
    <row r="1043" spans="1:8" ht="21.75" customHeight="1">
      <c r="A1043" s="146"/>
      <c r="B1043" s="147"/>
      <c r="C1043" s="150"/>
      <c r="D1043" s="150"/>
      <c r="E1043" s="135">
        <v>21499</v>
      </c>
      <c r="F1043" s="116" t="s">
        <v>1468</v>
      </c>
      <c r="G1043" s="136">
        <f>SUM(G1044:G1045)</f>
        <v>975</v>
      </c>
      <c r="H1043" s="136">
        <f>SUM(H1044:H1045)</f>
        <v>560</v>
      </c>
    </row>
    <row r="1044" spans="1:8" ht="21.75" customHeight="1">
      <c r="A1044" s="146"/>
      <c r="B1044" s="147"/>
      <c r="C1044" s="150"/>
      <c r="D1044" s="150"/>
      <c r="E1044" s="135">
        <v>2149901</v>
      </c>
      <c r="F1044" s="119" t="s">
        <v>130</v>
      </c>
      <c r="G1044" s="136">
        <v>0</v>
      </c>
      <c r="H1044" s="136">
        <v>0</v>
      </c>
    </row>
    <row r="1045" spans="1:8" ht="21.75" customHeight="1">
      <c r="A1045" s="146"/>
      <c r="B1045" s="147"/>
      <c r="C1045" s="150"/>
      <c r="D1045" s="150"/>
      <c r="E1045" s="135">
        <v>2149999</v>
      </c>
      <c r="F1045" s="119" t="s">
        <v>1469</v>
      </c>
      <c r="G1045" s="136">
        <v>975</v>
      </c>
      <c r="H1045" s="136">
        <v>560</v>
      </c>
    </row>
    <row r="1046" spans="1:8" ht="21.75" customHeight="1">
      <c r="A1046" s="146"/>
      <c r="B1046" s="147"/>
      <c r="C1046" s="150"/>
      <c r="D1046" s="150"/>
      <c r="E1046" s="135">
        <v>215</v>
      </c>
      <c r="F1046" s="116" t="s">
        <v>131</v>
      </c>
      <c r="G1046" s="136">
        <f>G1047+G1057+G1073+G1078+G1092+G1099+G1106</f>
        <v>1623</v>
      </c>
      <c r="H1046" s="136">
        <f>H1047+H1057+H1073+H1078+H1092+H1099+H1106</f>
        <v>1157</v>
      </c>
    </row>
    <row r="1047" spans="1:8" ht="21.75" customHeight="1">
      <c r="A1047" s="146"/>
      <c r="B1047" s="147"/>
      <c r="C1047" s="150"/>
      <c r="D1047" s="150"/>
      <c r="E1047" s="135">
        <v>21501</v>
      </c>
      <c r="F1047" s="116" t="s">
        <v>132</v>
      </c>
      <c r="G1047" s="136">
        <f>SUM(G1048:G1056)</f>
        <v>0</v>
      </c>
      <c r="H1047" s="136">
        <f>SUM(H1048:H1056)</f>
        <v>0</v>
      </c>
    </row>
    <row r="1048" spans="1:8" ht="21.75" customHeight="1">
      <c r="A1048" s="146"/>
      <c r="B1048" s="147"/>
      <c r="C1048" s="150"/>
      <c r="D1048" s="150"/>
      <c r="E1048" s="135">
        <v>2150101</v>
      </c>
      <c r="F1048" s="119" t="s">
        <v>383</v>
      </c>
      <c r="G1048" s="136">
        <v>0</v>
      </c>
      <c r="H1048" s="136">
        <v>0</v>
      </c>
    </row>
    <row r="1049" spans="1:8" ht="21.75" customHeight="1">
      <c r="A1049" s="146"/>
      <c r="B1049" s="147"/>
      <c r="C1049" s="150"/>
      <c r="D1049" s="150"/>
      <c r="E1049" s="135">
        <v>2150102</v>
      </c>
      <c r="F1049" s="119" t="s">
        <v>385</v>
      </c>
      <c r="G1049" s="136">
        <v>0</v>
      </c>
      <c r="H1049" s="136">
        <v>0</v>
      </c>
    </row>
    <row r="1050" spans="1:8" ht="21.75" customHeight="1">
      <c r="A1050" s="146"/>
      <c r="B1050" s="147"/>
      <c r="C1050" s="150"/>
      <c r="D1050" s="150"/>
      <c r="E1050" s="135">
        <v>2150103</v>
      </c>
      <c r="F1050" s="119" t="s">
        <v>387</v>
      </c>
      <c r="G1050" s="136">
        <v>0</v>
      </c>
      <c r="H1050" s="136">
        <v>0</v>
      </c>
    </row>
    <row r="1051" spans="1:8" ht="21.75" customHeight="1">
      <c r="A1051" s="146"/>
      <c r="B1051" s="147"/>
      <c r="C1051" s="150"/>
      <c r="D1051" s="150"/>
      <c r="E1051" s="135">
        <v>2150104</v>
      </c>
      <c r="F1051" s="119" t="s">
        <v>133</v>
      </c>
      <c r="G1051" s="136">
        <v>0</v>
      </c>
      <c r="H1051" s="136">
        <v>0</v>
      </c>
    </row>
    <row r="1052" spans="1:8" ht="21.75" customHeight="1">
      <c r="A1052" s="146"/>
      <c r="B1052" s="147"/>
      <c r="C1052" s="150"/>
      <c r="D1052" s="150"/>
      <c r="E1052" s="135">
        <v>2150105</v>
      </c>
      <c r="F1052" s="119" t="s">
        <v>134</v>
      </c>
      <c r="G1052" s="136">
        <v>0</v>
      </c>
      <c r="H1052" s="136">
        <v>0</v>
      </c>
    </row>
    <row r="1053" spans="1:8" ht="21.75" customHeight="1">
      <c r="A1053" s="146"/>
      <c r="B1053" s="147"/>
      <c r="C1053" s="150"/>
      <c r="D1053" s="150"/>
      <c r="E1053" s="135">
        <v>2150106</v>
      </c>
      <c r="F1053" s="119" t="s">
        <v>135</v>
      </c>
      <c r="G1053" s="136">
        <v>0</v>
      </c>
      <c r="H1053" s="136">
        <v>0</v>
      </c>
    </row>
    <row r="1054" spans="1:8" ht="21.75" customHeight="1">
      <c r="A1054" s="146"/>
      <c r="B1054" s="147"/>
      <c r="C1054" s="150"/>
      <c r="D1054" s="150"/>
      <c r="E1054" s="135">
        <v>2150107</v>
      </c>
      <c r="F1054" s="119" t="s">
        <v>136</v>
      </c>
      <c r="G1054" s="136">
        <v>0</v>
      </c>
      <c r="H1054" s="136">
        <v>0</v>
      </c>
    </row>
    <row r="1055" spans="1:8" ht="21.75" customHeight="1">
      <c r="A1055" s="146"/>
      <c r="B1055" s="147"/>
      <c r="C1055" s="150"/>
      <c r="D1055" s="150"/>
      <c r="E1055" s="135">
        <v>2150108</v>
      </c>
      <c r="F1055" s="119" t="s">
        <v>137</v>
      </c>
      <c r="G1055" s="136">
        <v>0</v>
      </c>
      <c r="H1055" s="136">
        <v>0</v>
      </c>
    </row>
    <row r="1056" spans="1:8" ht="21.75" customHeight="1">
      <c r="A1056" s="146"/>
      <c r="B1056" s="147"/>
      <c r="C1056" s="150"/>
      <c r="D1056" s="150"/>
      <c r="E1056" s="135">
        <v>2150199</v>
      </c>
      <c r="F1056" s="119" t="s">
        <v>138</v>
      </c>
      <c r="G1056" s="136">
        <v>0</v>
      </c>
      <c r="H1056" s="136">
        <v>0</v>
      </c>
    </row>
    <row r="1057" spans="1:8" ht="21.75" customHeight="1">
      <c r="A1057" s="146"/>
      <c r="B1057" s="147"/>
      <c r="C1057" s="150"/>
      <c r="D1057" s="150"/>
      <c r="E1057" s="135">
        <v>21502</v>
      </c>
      <c r="F1057" s="116" t="s">
        <v>139</v>
      </c>
      <c r="G1057" s="136">
        <f>SUM(G1058:G1072)</f>
        <v>239</v>
      </c>
      <c r="H1057" s="136">
        <f>SUM(H1058:H1072)</f>
        <v>239</v>
      </c>
    </row>
    <row r="1058" spans="1:8" ht="21.75" customHeight="1">
      <c r="A1058" s="146"/>
      <c r="B1058" s="147"/>
      <c r="C1058" s="150"/>
      <c r="D1058" s="150"/>
      <c r="E1058" s="135">
        <v>2150201</v>
      </c>
      <c r="F1058" s="119" t="s">
        <v>383</v>
      </c>
      <c r="G1058" s="136">
        <v>36</v>
      </c>
      <c r="H1058" s="136">
        <v>36</v>
      </c>
    </row>
    <row r="1059" spans="1:8" ht="21.75" customHeight="1">
      <c r="A1059" s="146"/>
      <c r="B1059" s="147"/>
      <c r="C1059" s="150"/>
      <c r="D1059" s="150"/>
      <c r="E1059" s="135">
        <v>2150202</v>
      </c>
      <c r="F1059" s="119" t="s">
        <v>385</v>
      </c>
      <c r="G1059" s="136">
        <v>36</v>
      </c>
      <c r="H1059" s="136">
        <v>36</v>
      </c>
    </row>
    <row r="1060" spans="1:8" ht="21.75" customHeight="1">
      <c r="A1060" s="146"/>
      <c r="B1060" s="147"/>
      <c r="C1060" s="150"/>
      <c r="D1060" s="150"/>
      <c r="E1060" s="135">
        <v>2150203</v>
      </c>
      <c r="F1060" s="119" t="s">
        <v>387</v>
      </c>
      <c r="G1060" s="136">
        <v>0</v>
      </c>
      <c r="H1060" s="136">
        <v>0</v>
      </c>
    </row>
    <row r="1061" spans="1:8" ht="21.75" customHeight="1">
      <c r="A1061" s="146"/>
      <c r="B1061" s="147"/>
      <c r="C1061" s="150"/>
      <c r="D1061" s="150"/>
      <c r="E1061" s="135">
        <v>2150204</v>
      </c>
      <c r="F1061" s="119" t="s">
        <v>140</v>
      </c>
      <c r="G1061" s="136">
        <v>0</v>
      </c>
      <c r="H1061" s="136">
        <v>0</v>
      </c>
    </row>
    <row r="1062" spans="1:8" ht="21.75" customHeight="1">
      <c r="A1062" s="146"/>
      <c r="B1062" s="147"/>
      <c r="C1062" s="150"/>
      <c r="D1062" s="150"/>
      <c r="E1062" s="135">
        <v>2150205</v>
      </c>
      <c r="F1062" s="119" t="s">
        <v>141</v>
      </c>
      <c r="G1062" s="136">
        <v>0</v>
      </c>
      <c r="H1062" s="136">
        <v>0</v>
      </c>
    </row>
    <row r="1063" spans="1:8" ht="21.75" customHeight="1">
      <c r="A1063" s="146"/>
      <c r="B1063" s="147"/>
      <c r="C1063" s="150"/>
      <c r="D1063" s="150"/>
      <c r="E1063" s="135">
        <v>2150206</v>
      </c>
      <c r="F1063" s="119" t="s">
        <v>142</v>
      </c>
      <c r="G1063" s="136">
        <v>0</v>
      </c>
      <c r="H1063" s="136">
        <v>0</v>
      </c>
    </row>
    <row r="1064" spans="1:8" ht="21.75" customHeight="1">
      <c r="A1064" s="146"/>
      <c r="B1064" s="147"/>
      <c r="C1064" s="150"/>
      <c r="D1064" s="150"/>
      <c r="E1064" s="135">
        <v>2150207</v>
      </c>
      <c r="F1064" s="119" t="s">
        <v>143</v>
      </c>
      <c r="G1064" s="136">
        <v>0</v>
      </c>
      <c r="H1064" s="136">
        <v>0</v>
      </c>
    </row>
    <row r="1065" spans="1:8" ht="21.75" customHeight="1">
      <c r="A1065" s="146"/>
      <c r="B1065" s="147"/>
      <c r="C1065" s="150"/>
      <c r="D1065" s="150"/>
      <c r="E1065" s="135">
        <v>2150208</v>
      </c>
      <c r="F1065" s="119" t="s">
        <v>144</v>
      </c>
      <c r="G1065" s="136">
        <v>0</v>
      </c>
      <c r="H1065" s="136">
        <v>0</v>
      </c>
    </row>
    <row r="1066" spans="1:8" ht="21.75" customHeight="1">
      <c r="A1066" s="146"/>
      <c r="B1066" s="147"/>
      <c r="C1066" s="150"/>
      <c r="D1066" s="150"/>
      <c r="E1066" s="135">
        <v>2150209</v>
      </c>
      <c r="F1066" s="119" t="s">
        <v>145</v>
      </c>
      <c r="G1066" s="136">
        <v>0</v>
      </c>
      <c r="H1066" s="136">
        <v>0</v>
      </c>
    </row>
    <row r="1067" spans="1:8" ht="21.75" customHeight="1">
      <c r="A1067" s="146"/>
      <c r="B1067" s="147"/>
      <c r="C1067" s="150"/>
      <c r="D1067" s="150"/>
      <c r="E1067" s="135">
        <v>2150210</v>
      </c>
      <c r="F1067" s="119" t="s">
        <v>146</v>
      </c>
      <c r="G1067" s="136">
        <v>0</v>
      </c>
      <c r="H1067" s="136">
        <v>0</v>
      </c>
    </row>
    <row r="1068" spans="1:8" ht="21.75" customHeight="1">
      <c r="A1068" s="146"/>
      <c r="B1068" s="147"/>
      <c r="C1068" s="150"/>
      <c r="D1068" s="150"/>
      <c r="E1068" s="135">
        <v>2150212</v>
      </c>
      <c r="F1068" s="119" t="s">
        <v>147</v>
      </c>
      <c r="G1068" s="136">
        <v>0</v>
      </c>
      <c r="H1068" s="136">
        <v>0</v>
      </c>
    </row>
    <row r="1069" spans="1:8" ht="21.75" customHeight="1">
      <c r="A1069" s="146"/>
      <c r="B1069" s="147"/>
      <c r="C1069" s="150"/>
      <c r="D1069" s="150"/>
      <c r="E1069" s="135">
        <v>2150213</v>
      </c>
      <c r="F1069" s="119" t="s">
        <v>148</v>
      </c>
      <c r="G1069" s="136">
        <v>0</v>
      </c>
      <c r="H1069" s="136">
        <v>0</v>
      </c>
    </row>
    <row r="1070" spans="1:8" ht="21.75" customHeight="1">
      <c r="A1070" s="146"/>
      <c r="B1070" s="147"/>
      <c r="C1070" s="150"/>
      <c r="D1070" s="150"/>
      <c r="E1070" s="135">
        <v>2150214</v>
      </c>
      <c r="F1070" s="119" t="s">
        <v>149</v>
      </c>
      <c r="G1070" s="136">
        <v>0</v>
      </c>
      <c r="H1070" s="136">
        <v>0</v>
      </c>
    </row>
    <row r="1071" spans="1:8" ht="21.75" customHeight="1">
      <c r="A1071" s="146"/>
      <c r="B1071" s="147"/>
      <c r="C1071" s="150"/>
      <c r="D1071" s="150"/>
      <c r="E1071" s="135">
        <v>2150215</v>
      </c>
      <c r="F1071" s="119" t="s">
        <v>150</v>
      </c>
      <c r="G1071" s="136">
        <v>0</v>
      </c>
      <c r="H1071" s="136">
        <v>0</v>
      </c>
    </row>
    <row r="1072" spans="1:8" ht="21.75" customHeight="1">
      <c r="A1072" s="146"/>
      <c r="B1072" s="147"/>
      <c r="C1072" s="150"/>
      <c r="D1072" s="150"/>
      <c r="E1072" s="135">
        <v>2150299</v>
      </c>
      <c r="F1072" s="119" t="s">
        <v>151</v>
      </c>
      <c r="G1072" s="136">
        <v>167</v>
      </c>
      <c r="H1072" s="136">
        <v>167</v>
      </c>
    </row>
    <row r="1073" spans="1:8" ht="21.75" customHeight="1">
      <c r="A1073" s="146"/>
      <c r="B1073" s="147"/>
      <c r="C1073" s="150"/>
      <c r="D1073" s="150"/>
      <c r="E1073" s="135">
        <v>21503</v>
      </c>
      <c r="F1073" s="116" t="s">
        <v>152</v>
      </c>
      <c r="G1073" s="136">
        <f>SUM(G1074:G1077)</f>
        <v>0</v>
      </c>
      <c r="H1073" s="136">
        <f>SUM(H1074:H1077)</f>
        <v>0</v>
      </c>
    </row>
    <row r="1074" spans="1:8" ht="21.75" customHeight="1">
      <c r="A1074" s="146"/>
      <c r="B1074" s="147"/>
      <c r="C1074" s="150"/>
      <c r="D1074" s="150"/>
      <c r="E1074" s="135">
        <v>2150301</v>
      </c>
      <c r="F1074" s="119" t="s">
        <v>383</v>
      </c>
      <c r="G1074" s="136">
        <v>0</v>
      </c>
      <c r="H1074" s="136">
        <v>0</v>
      </c>
    </row>
    <row r="1075" spans="1:8" ht="21.75" customHeight="1">
      <c r="A1075" s="146"/>
      <c r="B1075" s="147"/>
      <c r="C1075" s="150"/>
      <c r="D1075" s="150"/>
      <c r="E1075" s="135">
        <v>2150302</v>
      </c>
      <c r="F1075" s="119" t="s">
        <v>385</v>
      </c>
      <c r="G1075" s="136">
        <v>0</v>
      </c>
      <c r="H1075" s="136">
        <v>0</v>
      </c>
    </row>
    <row r="1076" spans="1:8" ht="21.75" customHeight="1">
      <c r="A1076" s="146"/>
      <c r="B1076" s="147"/>
      <c r="C1076" s="150"/>
      <c r="D1076" s="150"/>
      <c r="E1076" s="135">
        <v>2150303</v>
      </c>
      <c r="F1076" s="119" t="s">
        <v>387</v>
      </c>
      <c r="G1076" s="136">
        <v>0</v>
      </c>
      <c r="H1076" s="136">
        <v>0</v>
      </c>
    </row>
    <row r="1077" spans="1:8" ht="21.75" customHeight="1">
      <c r="A1077" s="146"/>
      <c r="B1077" s="147"/>
      <c r="C1077" s="150"/>
      <c r="D1077" s="150"/>
      <c r="E1077" s="135">
        <v>2150399</v>
      </c>
      <c r="F1077" s="119" t="s">
        <v>153</v>
      </c>
      <c r="G1077" s="136">
        <v>0</v>
      </c>
      <c r="H1077" s="136">
        <v>0</v>
      </c>
    </row>
    <row r="1078" spans="1:8" ht="21.75" customHeight="1">
      <c r="A1078" s="146"/>
      <c r="B1078" s="147"/>
      <c r="C1078" s="150"/>
      <c r="D1078" s="150"/>
      <c r="E1078" s="135">
        <v>21505</v>
      </c>
      <c r="F1078" s="116" t="s">
        <v>154</v>
      </c>
      <c r="G1078" s="136">
        <f>SUM(G1079:G1091)</f>
        <v>888</v>
      </c>
      <c r="H1078" s="136">
        <f>SUM(H1079:H1091)</f>
        <v>672</v>
      </c>
    </row>
    <row r="1079" spans="1:8" ht="21.75" customHeight="1">
      <c r="A1079" s="146"/>
      <c r="B1079" s="147"/>
      <c r="C1079" s="150"/>
      <c r="D1079" s="150"/>
      <c r="E1079" s="135">
        <v>2150501</v>
      </c>
      <c r="F1079" s="119" t="s">
        <v>383</v>
      </c>
      <c r="G1079" s="136">
        <v>39</v>
      </c>
      <c r="H1079" s="136">
        <v>0</v>
      </c>
    </row>
    <row r="1080" spans="1:8" ht="21.75" customHeight="1">
      <c r="A1080" s="146"/>
      <c r="B1080" s="147"/>
      <c r="C1080" s="150"/>
      <c r="D1080" s="150"/>
      <c r="E1080" s="135">
        <v>2150502</v>
      </c>
      <c r="F1080" s="119" t="s">
        <v>385</v>
      </c>
      <c r="G1080" s="136">
        <v>0</v>
      </c>
      <c r="H1080" s="136">
        <v>0</v>
      </c>
    </row>
    <row r="1081" spans="1:8" ht="21.75" customHeight="1">
      <c r="A1081" s="146"/>
      <c r="B1081" s="147"/>
      <c r="C1081" s="150"/>
      <c r="D1081" s="150"/>
      <c r="E1081" s="135">
        <v>2150503</v>
      </c>
      <c r="F1081" s="119" t="s">
        <v>387</v>
      </c>
      <c r="G1081" s="136">
        <v>0</v>
      </c>
      <c r="H1081" s="136">
        <v>0</v>
      </c>
    </row>
    <row r="1082" spans="1:8" ht="21.75" customHeight="1">
      <c r="A1082" s="146"/>
      <c r="B1082" s="147"/>
      <c r="C1082" s="150"/>
      <c r="D1082" s="150"/>
      <c r="E1082" s="135">
        <v>2150505</v>
      </c>
      <c r="F1082" s="119" t="s">
        <v>155</v>
      </c>
      <c r="G1082" s="136">
        <v>0</v>
      </c>
      <c r="H1082" s="136">
        <v>0</v>
      </c>
    </row>
    <row r="1083" spans="1:8" ht="21.75" customHeight="1">
      <c r="A1083" s="146"/>
      <c r="B1083" s="147"/>
      <c r="C1083" s="150"/>
      <c r="D1083" s="150"/>
      <c r="E1083" s="135">
        <v>2150506</v>
      </c>
      <c r="F1083" s="119" t="s">
        <v>156</v>
      </c>
      <c r="G1083" s="136">
        <v>0</v>
      </c>
      <c r="H1083" s="136">
        <v>0</v>
      </c>
    </row>
    <row r="1084" spans="1:8" ht="21.75" customHeight="1">
      <c r="A1084" s="146"/>
      <c r="B1084" s="147"/>
      <c r="C1084" s="150"/>
      <c r="D1084" s="150"/>
      <c r="E1084" s="135">
        <v>2150507</v>
      </c>
      <c r="F1084" s="119" t="s">
        <v>157</v>
      </c>
      <c r="G1084" s="136">
        <v>0</v>
      </c>
      <c r="H1084" s="136">
        <v>0</v>
      </c>
    </row>
    <row r="1085" spans="1:8" ht="21.75" customHeight="1">
      <c r="A1085" s="146"/>
      <c r="B1085" s="147"/>
      <c r="C1085" s="150"/>
      <c r="D1085" s="150"/>
      <c r="E1085" s="135">
        <v>2150508</v>
      </c>
      <c r="F1085" s="119" t="s">
        <v>158</v>
      </c>
      <c r="G1085" s="136">
        <v>0</v>
      </c>
      <c r="H1085" s="136">
        <v>0</v>
      </c>
    </row>
    <row r="1086" spans="1:8" ht="21.75" customHeight="1">
      <c r="A1086" s="146"/>
      <c r="B1086" s="147"/>
      <c r="C1086" s="152"/>
      <c r="D1086" s="152"/>
      <c r="E1086" s="135">
        <v>2150509</v>
      </c>
      <c r="F1086" s="119" t="s">
        <v>159</v>
      </c>
      <c r="G1086" s="136">
        <v>0</v>
      </c>
      <c r="H1086" s="136">
        <v>0</v>
      </c>
    </row>
    <row r="1087" spans="1:8" ht="21.75" customHeight="1">
      <c r="A1087" s="146"/>
      <c r="B1087" s="147"/>
      <c r="C1087" s="150"/>
      <c r="D1087" s="150"/>
      <c r="E1087" s="135">
        <v>2150510</v>
      </c>
      <c r="F1087" s="119" t="s">
        <v>160</v>
      </c>
      <c r="G1087" s="136">
        <v>265</v>
      </c>
      <c r="H1087" s="136">
        <v>129</v>
      </c>
    </row>
    <row r="1088" spans="1:8" ht="21.75" customHeight="1">
      <c r="A1088" s="146"/>
      <c r="B1088" s="147"/>
      <c r="C1088" s="150"/>
      <c r="D1088" s="150"/>
      <c r="E1088" s="135">
        <v>2150511</v>
      </c>
      <c r="F1088" s="119" t="s">
        <v>161</v>
      </c>
      <c r="G1088" s="136">
        <v>0</v>
      </c>
      <c r="H1088" s="136">
        <v>0</v>
      </c>
    </row>
    <row r="1089" spans="1:8" ht="21.75" customHeight="1">
      <c r="A1089" s="146"/>
      <c r="B1089" s="147"/>
      <c r="C1089" s="150"/>
      <c r="D1089" s="150"/>
      <c r="E1089" s="135">
        <v>2150513</v>
      </c>
      <c r="F1089" s="119" t="s">
        <v>108</v>
      </c>
      <c r="G1089" s="136">
        <v>0</v>
      </c>
      <c r="H1089" s="136">
        <v>0</v>
      </c>
    </row>
    <row r="1090" spans="1:8" ht="21.75" customHeight="1">
      <c r="A1090" s="146"/>
      <c r="B1090" s="147"/>
      <c r="C1090" s="150"/>
      <c r="D1090" s="150"/>
      <c r="E1090" s="135">
        <v>2150515</v>
      </c>
      <c r="F1090" s="119" t="s">
        <v>162</v>
      </c>
      <c r="G1090" s="136">
        <v>0</v>
      </c>
      <c r="H1090" s="136">
        <v>0</v>
      </c>
    </row>
    <row r="1091" spans="1:8" ht="21.75" customHeight="1">
      <c r="A1091" s="146"/>
      <c r="B1091" s="147"/>
      <c r="C1091" s="150"/>
      <c r="D1091" s="150"/>
      <c r="E1091" s="135">
        <v>2150599</v>
      </c>
      <c r="F1091" s="119" t="s">
        <v>163</v>
      </c>
      <c r="G1091" s="136">
        <v>584</v>
      </c>
      <c r="H1091" s="136">
        <v>543</v>
      </c>
    </row>
    <row r="1092" spans="1:8" ht="21.75" customHeight="1">
      <c r="A1092" s="146"/>
      <c r="B1092" s="147"/>
      <c r="C1092" s="150"/>
      <c r="D1092" s="150"/>
      <c r="E1092" s="135">
        <v>21507</v>
      </c>
      <c r="F1092" s="116" t="s">
        <v>165</v>
      </c>
      <c r="G1092" s="136">
        <f>SUM(G1093:G1098)</f>
        <v>414</v>
      </c>
      <c r="H1092" s="136">
        <f>SUM(H1093:H1098)</f>
        <v>241</v>
      </c>
    </row>
    <row r="1093" spans="1:8" ht="21.75" customHeight="1">
      <c r="A1093" s="146"/>
      <c r="B1093" s="147"/>
      <c r="C1093" s="150"/>
      <c r="D1093" s="150"/>
      <c r="E1093" s="135">
        <v>2150701</v>
      </c>
      <c r="F1093" s="119" t="s">
        <v>383</v>
      </c>
      <c r="G1093" s="136">
        <v>184</v>
      </c>
      <c r="H1093" s="136">
        <v>131</v>
      </c>
    </row>
    <row r="1094" spans="1:8" ht="21.75" customHeight="1">
      <c r="A1094" s="146"/>
      <c r="B1094" s="147"/>
      <c r="C1094" s="150"/>
      <c r="D1094" s="150"/>
      <c r="E1094" s="135">
        <v>2150702</v>
      </c>
      <c r="F1094" s="119" t="s">
        <v>385</v>
      </c>
      <c r="G1094" s="136">
        <v>25</v>
      </c>
      <c r="H1094" s="136">
        <v>25</v>
      </c>
    </row>
    <row r="1095" spans="1:8" ht="21.75" customHeight="1">
      <c r="A1095" s="146"/>
      <c r="B1095" s="147"/>
      <c r="C1095" s="150"/>
      <c r="D1095" s="150"/>
      <c r="E1095" s="135">
        <v>2150703</v>
      </c>
      <c r="F1095" s="119" t="s">
        <v>387</v>
      </c>
      <c r="G1095" s="136">
        <v>0</v>
      </c>
      <c r="H1095" s="136">
        <v>0</v>
      </c>
    </row>
    <row r="1096" spans="1:8" ht="21.75" customHeight="1">
      <c r="A1096" s="146"/>
      <c r="B1096" s="147"/>
      <c r="C1096" s="150"/>
      <c r="D1096" s="150"/>
      <c r="E1096" s="135">
        <v>2150704</v>
      </c>
      <c r="F1096" s="119" t="s">
        <v>166</v>
      </c>
      <c r="G1096" s="136">
        <v>0</v>
      </c>
      <c r="H1096" s="136">
        <v>0</v>
      </c>
    </row>
    <row r="1097" spans="1:8" ht="21.75" customHeight="1">
      <c r="A1097" s="146"/>
      <c r="B1097" s="147"/>
      <c r="C1097" s="150"/>
      <c r="D1097" s="150"/>
      <c r="E1097" s="135">
        <v>2150705</v>
      </c>
      <c r="F1097" s="119" t="s">
        <v>167</v>
      </c>
      <c r="G1097" s="136">
        <v>0</v>
      </c>
      <c r="H1097" s="136">
        <v>0</v>
      </c>
    </row>
    <row r="1098" spans="1:8" ht="21.75" customHeight="1">
      <c r="A1098" s="146"/>
      <c r="B1098" s="147"/>
      <c r="C1098" s="150"/>
      <c r="D1098" s="150"/>
      <c r="E1098" s="135">
        <v>2150799</v>
      </c>
      <c r="F1098" s="119" t="s">
        <v>168</v>
      </c>
      <c r="G1098" s="136">
        <v>205</v>
      </c>
      <c r="H1098" s="136">
        <v>85</v>
      </c>
    </row>
    <row r="1099" spans="1:8" ht="21.75" customHeight="1">
      <c r="A1099" s="146"/>
      <c r="B1099" s="147"/>
      <c r="C1099" s="150"/>
      <c r="D1099" s="150"/>
      <c r="E1099" s="135">
        <v>21508</v>
      </c>
      <c r="F1099" s="116" t="s">
        <v>169</v>
      </c>
      <c r="G1099" s="136">
        <f>SUM(G1100:G1105)</f>
        <v>82</v>
      </c>
      <c r="H1099" s="136">
        <f>SUM(H1100:H1105)</f>
        <v>5</v>
      </c>
    </row>
    <row r="1100" spans="1:8" ht="21.75" customHeight="1">
      <c r="A1100" s="146"/>
      <c r="B1100" s="147"/>
      <c r="C1100" s="150"/>
      <c r="D1100" s="150"/>
      <c r="E1100" s="135">
        <v>2150801</v>
      </c>
      <c r="F1100" s="119" t="s">
        <v>383</v>
      </c>
      <c r="G1100" s="136">
        <v>77</v>
      </c>
      <c r="H1100" s="136">
        <v>0</v>
      </c>
    </row>
    <row r="1101" spans="1:8" ht="21.75" customHeight="1">
      <c r="A1101" s="146"/>
      <c r="B1101" s="147"/>
      <c r="C1101" s="150"/>
      <c r="D1101" s="150"/>
      <c r="E1101" s="135">
        <v>2150802</v>
      </c>
      <c r="F1101" s="119" t="s">
        <v>385</v>
      </c>
      <c r="G1101" s="136">
        <v>0</v>
      </c>
      <c r="H1101" s="136">
        <v>0</v>
      </c>
    </row>
    <row r="1102" spans="1:8" ht="21.75" customHeight="1">
      <c r="A1102" s="146"/>
      <c r="B1102" s="147"/>
      <c r="C1102" s="150"/>
      <c r="D1102" s="150"/>
      <c r="E1102" s="135">
        <v>2150803</v>
      </c>
      <c r="F1102" s="119" t="s">
        <v>387</v>
      </c>
      <c r="G1102" s="136">
        <v>0</v>
      </c>
      <c r="H1102" s="136">
        <v>0</v>
      </c>
    </row>
    <row r="1103" spans="1:8" ht="21.75" customHeight="1">
      <c r="A1103" s="146"/>
      <c r="B1103" s="147"/>
      <c r="C1103" s="150"/>
      <c r="D1103" s="150"/>
      <c r="E1103" s="135">
        <v>2150804</v>
      </c>
      <c r="F1103" s="119" t="s">
        <v>170</v>
      </c>
      <c r="G1103" s="136">
        <v>0</v>
      </c>
      <c r="H1103" s="136">
        <v>0</v>
      </c>
    </row>
    <row r="1104" spans="1:8" ht="21.75" customHeight="1">
      <c r="A1104" s="146"/>
      <c r="B1104" s="147"/>
      <c r="C1104" s="150"/>
      <c r="D1104" s="150"/>
      <c r="E1104" s="135">
        <v>2150805</v>
      </c>
      <c r="F1104" s="119" t="s">
        <v>171</v>
      </c>
      <c r="G1104" s="136">
        <v>5</v>
      </c>
      <c r="H1104" s="136">
        <v>5</v>
      </c>
    </row>
    <row r="1105" spans="1:8" ht="21.75" customHeight="1">
      <c r="A1105" s="146"/>
      <c r="B1105" s="147"/>
      <c r="C1105" s="150"/>
      <c r="D1105" s="150"/>
      <c r="E1105" s="135">
        <v>2150899</v>
      </c>
      <c r="F1105" s="119" t="s">
        <v>172</v>
      </c>
      <c r="G1105" s="136">
        <v>0</v>
      </c>
      <c r="H1105" s="136">
        <v>0</v>
      </c>
    </row>
    <row r="1106" spans="1:8" ht="21.75" customHeight="1">
      <c r="A1106" s="146"/>
      <c r="B1106" s="147"/>
      <c r="C1106" s="150"/>
      <c r="D1106" s="150"/>
      <c r="E1106" s="135">
        <v>21599</v>
      </c>
      <c r="F1106" s="116" t="s">
        <v>1470</v>
      </c>
      <c r="G1106" s="136">
        <f>SUM(G1107:G1111)</f>
        <v>0</v>
      </c>
      <c r="H1106" s="136">
        <f>SUM(H1107:H1111)</f>
        <v>0</v>
      </c>
    </row>
    <row r="1107" spans="1:8" ht="21.75" customHeight="1">
      <c r="A1107" s="146"/>
      <c r="B1107" s="147"/>
      <c r="C1107" s="150"/>
      <c r="D1107" s="150"/>
      <c r="E1107" s="135">
        <v>2159901</v>
      </c>
      <c r="F1107" s="119" t="s">
        <v>173</v>
      </c>
      <c r="G1107" s="136">
        <v>0</v>
      </c>
      <c r="H1107" s="136">
        <v>0</v>
      </c>
    </row>
    <row r="1108" spans="1:8" ht="21.75" customHeight="1">
      <c r="A1108" s="146"/>
      <c r="B1108" s="147"/>
      <c r="C1108" s="150"/>
      <c r="D1108" s="150"/>
      <c r="E1108" s="135">
        <v>2159904</v>
      </c>
      <c r="F1108" s="119" t="s">
        <v>174</v>
      </c>
      <c r="G1108" s="136">
        <v>0</v>
      </c>
      <c r="H1108" s="136">
        <v>0</v>
      </c>
    </row>
    <row r="1109" spans="1:8" ht="21.75" customHeight="1">
      <c r="A1109" s="146"/>
      <c r="B1109" s="147"/>
      <c r="C1109" s="150"/>
      <c r="D1109" s="150"/>
      <c r="E1109" s="135">
        <v>2159905</v>
      </c>
      <c r="F1109" s="119" t="s">
        <v>175</v>
      </c>
      <c r="G1109" s="136">
        <v>0</v>
      </c>
      <c r="H1109" s="136">
        <v>0</v>
      </c>
    </row>
    <row r="1110" spans="1:8" ht="21.75" customHeight="1">
      <c r="A1110" s="146"/>
      <c r="B1110" s="147"/>
      <c r="C1110" s="150"/>
      <c r="D1110" s="150"/>
      <c r="E1110" s="135">
        <v>2159906</v>
      </c>
      <c r="F1110" s="119" t="s">
        <v>176</v>
      </c>
      <c r="G1110" s="136">
        <v>0</v>
      </c>
      <c r="H1110" s="136">
        <v>0</v>
      </c>
    </row>
    <row r="1111" spans="1:8" ht="21.75" customHeight="1">
      <c r="A1111" s="146"/>
      <c r="B1111" s="147"/>
      <c r="C1111" s="150"/>
      <c r="D1111" s="150"/>
      <c r="E1111" s="135">
        <v>2159999</v>
      </c>
      <c r="F1111" s="119" t="s">
        <v>1471</v>
      </c>
      <c r="G1111" s="136">
        <v>0</v>
      </c>
      <c r="H1111" s="136">
        <v>0</v>
      </c>
    </row>
    <row r="1112" spans="1:8" ht="21.75" customHeight="1">
      <c r="A1112" s="146"/>
      <c r="B1112" s="147"/>
      <c r="C1112" s="150"/>
      <c r="D1112" s="150"/>
      <c r="E1112" s="135">
        <v>216</v>
      </c>
      <c r="F1112" s="116" t="s">
        <v>177</v>
      </c>
      <c r="G1112" s="136">
        <f>G1113+G1123+G1129</f>
        <v>2719</v>
      </c>
      <c r="H1112" s="136">
        <f>H1113+H1123+H1129</f>
        <v>474</v>
      </c>
    </row>
    <row r="1113" spans="1:8" ht="21.75" customHeight="1">
      <c r="A1113" s="146"/>
      <c r="B1113" s="147"/>
      <c r="C1113" s="150"/>
      <c r="D1113" s="150"/>
      <c r="E1113" s="135">
        <v>21602</v>
      </c>
      <c r="F1113" s="116" t="s">
        <v>178</v>
      </c>
      <c r="G1113" s="136">
        <f>SUM(G1114:G1122)</f>
        <v>1722</v>
      </c>
      <c r="H1113" s="136">
        <f>SUM(H1114:H1122)</f>
        <v>229</v>
      </c>
    </row>
    <row r="1114" spans="1:8" ht="21.75" customHeight="1">
      <c r="A1114" s="146"/>
      <c r="B1114" s="147"/>
      <c r="C1114" s="150"/>
      <c r="D1114" s="150"/>
      <c r="E1114" s="135">
        <v>2160201</v>
      </c>
      <c r="F1114" s="119" t="s">
        <v>383</v>
      </c>
      <c r="G1114" s="136">
        <v>1602</v>
      </c>
      <c r="H1114" s="136">
        <v>202</v>
      </c>
    </row>
    <row r="1115" spans="1:8" ht="21.75" customHeight="1">
      <c r="A1115" s="146"/>
      <c r="B1115" s="147"/>
      <c r="C1115" s="150"/>
      <c r="D1115" s="150"/>
      <c r="E1115" s="135">
        <v>2160202</v>
      </c>
      <c r="F1115" s="119" t="s">
        <v>385</v>
      </c>
      <c r="G1115" s="136">
        <v>27</v>
      </c>
      <c r="H1115" s="136">
        <v>27</v>
      </c>
    </row>
    <row r="1116" spans="1:8" ht="21.75" customHeight="1">
      <c r="A1116" s="146"/>
      <c r="B1116" s="147"/>
      <c r="C1116" s="150"/>
      <c r="D1116" s="150"/>
      <c r="E1116" s="135">
        <v>2160203</v>
      </c>
      <c r="F1116" s="119" t="s">
        <v>387</v>
      </c>
      <c r="G1116" s="136">
        <v>0</v>
      </c>
      <c r="H1116" s="136">
        <v>0</v>
      </c>
    </row>
    <row r="1117" spans="1:8" ht="21.75" customHeight="1">
      <c r="A1117" s="146"/>
      <c r="B1117" s="147"/>
      <c r="C1117" s="150"/>
      <c r="D1117" s="150"/>
      <c r="E1117" s="135">
        <v>2160216</v>
      </c>
      <c r="F1117" s="119" t="s">
        <v>179</v>
      </c>
      <c r="G1117" s="136">
        <v>2</v>
      </c>
      <c r="H1117" s="136">
        <v>0</v>
      </c>
    </row>
    <row r="1118" spans="1:8" ht="21.75" customHeight="1">
      <c r="A1118" s="146"/>
      <c r="B1118" s="147"/>
      <c r="C1118" s="150"/>
      <c r="D1118" s="150"/>
      <c r="E1118" s="135">
        <v>2160217</v>
      </c>
      <c r="F1118" s="119" t="s">
        <v>180</v>
      </c>
      <c r="G1118" s="136">
        <v>0</v>
      </c>
      <c r="H1118" s="136">
        <v>0</v>
      </c>
    </row>
    <row r="1119" spans="1:8" ht="21.75" customHeight="1">
      <c r="A1119" s="146"/>
      <c r="B1119" s="147"/>
      <c r="C1119" s="150"/>
      <c r="D1119" s="150"/>
      <c r="E1119" s="135">
        <v>2160218</v>
      </c>
      <c r="F1119" s="119" t="s">
        <v>181</v>
      </c>
      <c r="G1119" s="136">
        <v>0</v>
      </c>
      <c r="H1119" s="136">
        <v>0</v>
      </c>
    </row>
    <row r="1120" spans="1:8" ht="21.75" customHeight="1">
      <c r="A1120" s="146"/>
      <c r="B1120" s="147"/>
      <c r="C1120" s="150"/>
      <c r="D1120" s="150"/>
      <c r="E1120" s="135">
        <v>2160219</v>
      </c>
      <c r="F1120" s="119" t="s">
        <v>182</v>
      </c>
      <c r="G1120" s="136">
        <v>0</v>
      </c>
      <c r="H1120" s="136">
        <v>0</v>
      </c>
    </row>
    <row r="1121" spans="1:8" ht="21.75" customHeight="1">
      <c r="A1121" s="146"/>
      <c r="B1121" s="147"/>
      <c r="C1121" s="150"/>
      <c r="D1121" s="150"/>
      <c r="E1121" s="135">
        <v>2160250</v>
      </c>
      <c r="F1121" s="119" t="s">
        <v>401</v>
      </c>
      <c r="G1121" s="136">
        <v>50</v>
      </c>
      <c r="H1121" s="136">
        <v>0</v>
      </c>
    </row>
    <row r="1122" spans="1:8" ht="21.75" customHeight="1">
      <c r="A1122" s="146"/>
      <c r="B1122" s="147"/>
      <c r="C1122" s="150"/>
      <c r="D1122" s="150"/>
      <c r="E1122" s="135">
        <v>2160299</v>
      </c>
      <c r="F1122" s="119" t="s">
        <v>183</v>
      </c>
      <c r="G1122" s="136">
        <v>41</v>
      </c>
      <c r="H1122" s="136">
        <v>0</v>
      </c>
    </row>
    <row r="1123" spans="1:8" ht="21.75" customHeight="1">
      <c r="A1123" s="146"/>
      <c r="B1123" s="147"/>
      <c r="C1123" s="150"/>
      <c r="D1123" s="150"/>
      <c r="E1123" s="135">
        <v>21606</v>
      </c>
      <c r="F1123" s="116" t="s">
        <v>186</v>
      </c>
      <c r="G1123" s="136">
        <f>SUM(G1124:G1128)</f>
        <v>338</v>
      </c>
      <c r="H1123" s="136">
        <f>SUM(H1124:H1128)</f>
        <v>245</v>
      </c>
    </row>
    <row r="1124" spans="1:8" ht="21.75" customHeight="1">
      <c r="A1124" s="146"/>
      <c r="B1124" s="147"/>
      <c r="C1124" s="150"/>
      <c r="D1124" s="150"/>
      <c r="E1124" s="135">
        <v>2160601</v>
      </c>
      <c r="F1124" s="119" t="s">
        <v>383</v>
      </c>
      <c r="G1124" s="136">
        <v>23</v>
      </c>
      <c r="H1124" s="136">
        <v>0</v>
      </c>
    </row>
    <row r="1125" spans="1:8" ht="21.75" customHeight="1">
      <c r="A1125" s="146"/>
      <c r="B1125" s="147"/>
      <c r="C1125" s="150"/>
      <c r="D1125" s="150"/>
      <c r="E1125" s="135">
        <v>2160602</v>
      </c>
      <c r="F1125" s="119" t="s">
        <v>385</v>
      </c>
      <c r="G1125" s="136">
        <v>0</v>
      </c>
      <c r="H1125" s="136">
        <v>0</v>
      </c>
    </row>
    <row r="1126" spans="1:8" ht="21.75" customHeight="1">
      <c r="A1126" s="146"/>
      <c r="B1126" s="147"/>
      <c r="C1126" s="150"/>
      <c r="D1126" s="150"/>
      <c r="E1126" s="135">
        <v>2160603</v>
      </c>
      <c r="F1126" s="119" t="s">
        <v>387</v>
      </c>
      <c r="G1126" s="136">
        <v>0</v>
      </c>
      <c r="H1126" s="136">
        <v>0</v>
      </c>
    </row>
    <row r="1127" spans="1:8" ht="21.75" customHeight="1">
      <c r="A1127" s="146"/>
      <c r="B1127" s="147"/>
      <c r="C1127" s="150"/>
      <c r="D1127" s="150"/>
      <c r="E1127" s="135">
        <v>2160607</v>
      </c>
      <c r="F1127" s="119" t="s">
        <v>187</v>
      </c>
      <c r="G1127" s="136">
        <v>0</v>
      </c>
      <c r="H1127" s="136">
        <v>0</v>
      </c>
    </row>
    <row r="1128" spans="1:8" ht="21.75" customHeight="1">
      <c r="A1128" s="146"/>
      <c r="B1128" s="147"/>
      <c r="C1128" s="150"/>
      <c r="D1128" s="150"/>
      <c r="E1128" s="135">
        <v>2160699</v>
      </c>
      <c r="F1128" s="119" t="s">
        <v>188</v>
      </c>
      <c r="G1128" s="136">
        <v>315</v>
      </c>
      <c r="H1128" s="136">
        <v>245</v>
      </c>
    </row>
    <row r="1129" spans="1:8" ht="21.75" customHeight="1">
      <c r="A1129" s="146"/>
      <c r="B1129" s="147"/>
      <c r="C1129" s="150"/>
      <c r="D1129" s="150"/>
      <c r="E1129" s="135">
        <v>21699</v>
      </c>
      <c r="F1129" s="116" t="s">
        <v>1472</v>
      </c>
      <c r="G1129" s="136">
        <f>SUM(G1130:G1131)</f>
        <v>659</v>
      </c>
      <c r="H1129" s="136">
        <f>SUM(H1130:H1131)</f>
        <v>0</v>
      </c>
    </row>
    <row r="1130" spans="1:8" ht="21.75" customHeight="1">
      <c r="A1130" s="146"/>
      <c r="B1130" s="147"/>
      <c r="C1130" s="150"/>
      <c r="D1130" s="150"/>
      <c r="E1130" s="135">
        <v>2169901</v>
      </c>
      <c r="F1130" s="119" t="s">
        <v>189</v>
      </c>
      <c r="G1130" s="136">
        <v>0</v>
      </c>
      <c r="H1130" s="136">
        <v>0</v>
      </c>
    </row>
    <row r="1131" spans="1:8" ht="21.75" customHeight="1">
      <c r="A1131" s="146"/>
      <c r="B1131" s="147"/>
      <c r="C1131" s="150"/>
      <c r="D1131" s="150"/>
      <c r="E1131" s="135">
        <v>2169999</v>
      </c>
      <c r="F1131" s="119" t="s">
        <v>1473</v>
      </c>
      <c r="G1131" s="136">
        <v>659</v>
      </c>
      <c r="H1131" s="136">
        <v>0</v>
      </c>
    </row>
    <row r="1132" spans="1:8" ht="21.75" customHeight="1">
      <c r="A1132" s="146"/>
      <c r="B1132" s="147"/>
      <c r="C1132" s="150"/>
      <c r="D1132" s="150"/>
      <c r="E1132" s="135">
        <v>217</v>
      </c>
      <c r="F1132" s="116" t="s">
        <v>190</v>
      </c>
      <c r="G1132" s="136">
        <f>G1133+G1140+G1150+G1156+G1159</f>
        <v>0</v>
      </c>
      <c r="H1132" s="136">
        <f>H1133+H1140+H1150+H1156+H1159</f>
        <v>0</v>
      </c>
    </row>
    <row r="1133" spans="1:8" ht="21.75" customHeight="1">
      <c r="A1133" s="146"/>
      <c r="B1133" s="147"/>
      <c r="C1133" s="150"/>
      <c r="D1133" s="150"/>
      <c r="E1133" s="135">
        <v>21701</v>
      </c>
      <c r="F1133" s="116" t="s">
        <v>191</v>
      </c>
      <c r="G1133" s="136">
        <f>SUM(G1134:G1139)</f>
        <v>0</v>
      </c>
      <c r="H1133" s="136">
        <f>SUM(H1134:H1139)</f>
        <v>0</v>
      </c>
    </row>
    <row r="1134" spans="1:8" ht="21.75" customHeight="1">
      <c r="A1134" s="146"/>
      <c r="B1134" s="147"/>
      <c r="C1134" s="150"/>
      <c r="D1134" s="150"/>
      <c r="E1134" s="135">
        <v>2170101</v>
      </c>
      <c r="F1134" s="119" t="s">
        <v>383</v>
      </c>
      <c r="G1134" s="136">
        <v>0</v>
      </c>
      <c r="H1134" s="136">
        <v>0</v>
      </c>
    </row>
    <row r="1135" spans="1:8" ht="21.75" customHeight="1">
      <c r="A1135" s="146"/>
      <c r="B1135" s="147"/>
      <c r="C1135" s="150"/>
      <c r="D1135" s="150"/>
      <c r="E1135" s="135">
        <v>2170102</v>
      </c>
      <c r="F1135" s="119" t="s">
        <v>385</v>
      </c>
      <c r="G1135" s="136">
        <v>0</v>
      </c>
      <c r="H1135" s="136">
        <v>0</v>
      </c>
    </row>
    <row r="1136" spans="1:8" ht="21.75" customHeight="1">
      <c r="A1136" s="146"/>
      <c r="B1136" s="147"/>
      <c r="C1136" s="150"/>
      <c r="D1136" s="150"/>
      <c r="E1136" s="135">
        <v>2170103</v>
      </c>
      <c r="F1136" s="119" t="s">
        <v>387</v>
      </c>
      <c r="G1136" s="136">
        <v>0</v>
      </c>
      <c r="H1136" s="136">
        <v>0</v>
      </c>
    </row>
    <row r="1137" spans="1:8" ht="21.75" customHeight="1">
      <c r="A1137" s="146"/>
      <c r="B1137" s="147"/>
      <c r="C1137" s="150"/>
      <c r="D1137" s="150"/>
      <c r="E1137" s="135">
        <v>2170104</v>
      </c>
      <c r="F1137" s="119" t="s">
        <v>192</v>
      </c>
      <c r="G1137" s="136">
        <v>0</v>
      </c>
      <c r="H1137" s="136">
        <v>0</v>
      </c>
    </row>
    <row r="1138" spans="1:8" ht="21.75" customHeight="1">
      <c r="A1138" s="146"/>
      <c r="B1138" s="147"/>
      <c r="C1138" s="150"/>
      <c r="D1138" s="150"/>
      <c r="E1138" s="135">
        <v>2170150</v>
      </c>
      <c r="F1138" s="119" t="s">
        <v>401</v>
      </c>
      <c r="G1138" s="136">
        <v>0</v>
      </c>
      <c r="H1138" s="136">
        <v>0</v>
      </c>
    </row>
    <row r="1139" spans="1:8" ht="21.75" customHeight="1">
      <c r="A1139" s="146"/>
      <c r="B1139" s="147"/>
      <c r="C1139" s="150"/>
      <c r="D1139" s="150"/>
      <c r="E1139" s="135">
        <v>2170199</v>
      </c>
      <c r="F1139" s="119" t="s">
        <v>193</v>
      </c>
      <c r="G1139" s="136">
        <v>0</v>
      </c>
      <c r="H1139" s="136">
        <v>0</v>
      </c>
    </row>
    <row r="1140" spans="1:8" ht="21.75" customHeight="1">
      <c r="A1140" s="146"/>
      <c r="B1140" s="147"/>
      <c r="C1140" s="150"/>
      <c r="D1140" s="150"/>
      <c r="E1140" s="135">
        <v>21702</v>
      </c>
      <c r="F1140" s="116" t="s">
        <v>194</v>
      </c>
      <c r="G1140" s="136">
        <f>SUM(G1141:G1149)</f>
        <v>0</v>
      </c>
      <c r="H1140" s="136">
        <f>SUM(H1141:H1149)</f>
        <v>0</v>
      </c>
    </row>
    <row r="1141" spans="1:8" ht="21.75" customHeight="1">
      <c r="A1141" s="146"/>
      <c r="B1141" s="147"/>
      <c r="C1141" s="150"/>
      <c r="D1141" s="150"/>
      <c r="E1141" s="135">
        <v>2170201</v>
      </c>
      <c r="F1141" s="119" t="s">
        <v>195</v>
      </c>
      <c r="G1141" s="136">
        <v>0</v>
      </c>
      <c r="H1141" s="136">
        <v>0</v>
      </c>
    </row>
    <row r="1142" spans="1:8" ht="21.75" customHeight="1">
      <c r="A1142" s="146"/>
      <c r="B1142" s="147"/>
      <c r="C1142" s="150"/>
      <c r="D1142" s="150"/>
      <c r="E1142" s="135">
        <v>2170202</v>
      </c>
      <c r="F1142" s="119" t="s">
        <v>196</v>
      </c>
      <c r="G1142" s="136">
        <v>0</v>
      </c>
      <c r="H1142" s="136">
        <v>0</v>
      </c>
    </row>
    <row r="1143" spans="1:8" ht="21.75" customHeight="1">
      <c r="A1143" s="146"/>
      <c r="B1143" s="147"/>
      <c r="C1143" s="150"/>
      <c r="D1143" s="150"/>
      <c r="E1143" s="135">
        <v>2170203</v>
      </c>
      <c r="F1143" s="119" t="s">
        <v>197</v>
      </c>
      <c r="G1143" s="136">
        <v>0</v>
      </c>
      <c r="H1143" s="136">
        <v>0</v>
      </c>
    </row>
    <row r="1144" spans="1:8" ht="21.75" customHeight="1">
      <c r="A1144" s="146"/>
      <c r="B1144" s="147"/>
      <c r="C1144" s="150"/>
      <c r="D1144" s="150"/>
      <c r="E1144" s="135">
        <v>2170204</v>
      </c>
      <c r="F1144" s="119" t="s">
        <v>198</v>
      </c>
      <c r="G1144" s="136">
        <v>0</v>
      </c>
      <c r="H1144" s="136">
        <v>0</v>
      </c>
    </row>
    <row r="1145" spans="1:8" ht="21.75" customHeight="1">
      <c r="A1145" s="146"/>
      <c r="B1145" s="147"/>
      <c r="C1145" s="150"/>
      <c r="D1145" s="150"/>
      <c r="E1145" s="135">
        <v>2170205</v>
      </c>
      <c r="F1145" s="119" t="s">
        <v>199</v>
      </c>
      <c r="G1145" s="136">
        <v>0</v>
      </c>
      <c r="H1145" s="136">
        <v>0</v>
      </c>
    </row>
    <row r="1146" spans="1:8" ht="21.75" customHeight="1">
      <c r="A1146" s="146"/>
      <c r="B1146" s="147"/>
      <c r="C1146" s="150"/>
      <c r="D1146" s="150"/>
      <c r="E1146" s="135">
        <v>2170206</v>
      </c>
      <c r="F1146" s="119" t="s">
        <v>200</v>
      </c>
      <c r="G1146" s="136">
        <v>0</v>
      </c>
      <c r="H1146" s="136">
        <v>0</v>
      </c>
    </row>
    <row r="1147" spans="1:8" ht="21.75" customHeight="1">
      <c r="A1147" s="146"/>
      <c r="B1147" s="147"/>
      <c r="C1147" s="150"/>
      <c r="D1147" s="150"/>
      <c r="E1147" s="135">
        <v>2170207</v>
      </c>
      <c r="F1147" s="119" t="s">
        <v>201</v>
      </c>
      <c r="G1147" s="136">
        <v>0</v>
      </c>
      <c r="H1147" s="136">
        <v>0</v>
      </c>
    </row>
    <row r="1148" spans="1:8" ht="21.75" customHeight="1">
      <c r="A1148" s="146"/>
      <c r="B1148" s="147"/>
      <c r="C1148" s="150"/>
      <c r="D1148" s="150"/>
      <c r="E1148" s="135">
        <v>2170208</v>
      </c>
      <c r="F1148" s="119" t="s">
        <v>202</v>
      </c>
      <c r="G1148" s="136">
        <v>0</v>
      </c>
      <c r="H1148" s="136">
        <v>0</v>
      </c>
    </row>
    <row r="1149" spans="1:8" ht="21.75" customHeight="1">
      <c r="A1149" s="146"/>
      <c r="B1149" s="147"/>
      <c r="C1149" s="150"/>
      <c r="D1149" s="150"/>
      <c r="E1149" s="135">
        <v>2170299</v>
      </c>
      <c r="F1149" s="119" t="s">
        <v>203</v>
      </c>
      <c r="G1149" s="136">
        <v>0</v>
      </c>
      <c r="H1149" s="136">
        <v>0</v>
      </c>
    </row>
    <row r="1150" spans="1:8" ht="21.75" customHeight="1">
      <c r="A1150" s="146"/>
      <c r="B1150" s="147"/>
      <c r="C1150" s="150"/>
      <c r="D1150" s="150"/>
      <c r="E1150" s="135">
        <v>21703</v>
      </c>
      <c r="F1150" s="116" t="s">
        <v>204</v>
      </c>
      <c r="G1150" s="136">
        <f>SUM(G1151:G1155)</f>
        <v>0</v>
      </c>
      <c r="H1150" s="136">
        <f>SUM(H1151:H1155)</f>
        <v>0</v>
      </c>
    </row>
    <row r="1151" spans="1:8" ht="21.75" customHeight="1">
      <c r="A1151" s="146"/>
      <c r="B1151" s="147"/>
      <c r="C1151" s="150"/>
      <c r="D1151" s="150"/>
      <c r="E1151" s="135">
        <v>2170301</v>
      </c>
      <c r="F1151" s="119" t="s">
        <v>205</v>
      </c>
      <c r="G1151" s="136">
        <v>0</v>
      </c>
      <c r="H1151" s="136">
        <v>0</v>
      </c>
    </row>
    <row r="1152" spans="1:8" ht="21.75" customHeight="1">
      <c r="A1152" s="146"/>
      <c r="B1152" s="147"/>
      <c r="C1152" s="150"/>
      <c r="D1152" s="150"/>
      <c r="E1152" s="135">
        <v>2170302</v>
      </c>
      <c r="F1152" s="119" t="s">
        <v>1474</v>
      </c>
      <c r="G1152" s="136">
        <v>0</v>
      </c>
      <c r="H1152" s="136">
        <v>0</v>
      </c>
    </row>
    <row r="1153" spans="1:8" ht="21.75" customHeight="1">
      <c r="A1153" s="146"/>
      <c r="B1153" s="147"/>
      <c r="C1153" s="150"/>
      <c r="D1153" s="150"/>
      <c r="E1153" s="135">
        <v>2170303</v>
      </c>
      <c r="F1153" s="119" t="s">
        <v>206</v>
      </c>
      <c r="G1153" s="136">
        <v>0</v>
      </c>
      <c r="H1153" s="136">
        <v>0</v>
      </c>
    </row>
    <row r="1154" spans="1:8" ht="21.75" customHeight="1">
      <c r="A1154" s="146"/>
      <c r="B1154" s="147"/>
      <c r="C1154" s="150"/>
      <c r="D1154" s="150"/>
      <c r="E1154" s="135">
        <v>2170304</v>
      </c>
      <c r="F1154" s="119" t="s">
        <v>207</v>
      </c>
      <c r="G1154" s="136">
        <v>0</v>
      </c>
      <c r="H1154" s="136">
        <v>0</v>
      </c>
    </row>
    <row r="1155" spans="1:8" ht="21.75" customHeight="1">
      <c r="A1155" s="146"/>
      <c r="B1155" s="147"/>
      <c r="C1155" s="150"/>
      <c r="D1155" s="150"/>
      <c r="E1155" s="135">
        <v>2170399</v>
      </c>
      <c r="F1155" s="119" t="s">
        <v>208</v>
      </c>
      <c r="G1155" s="136">
        <v>0</v>
      </c>
      <c r="H1155" s="136">
        <v>0</v>
      </c>
    </row>
    <row r="1156" spans="1:8" ht="21.75" customHeight="1">
      <c r="A1156" s="146"/>
      <c r="B1156" s="147"/>
      <c r="C1156" s="150"/>
      <c r="D1156" s="150"/>
      <c r="E1156" s="135">
        <v>21704</v>
      </c>
      <c r="F1156" s="116" t="s">
        <v>209</v>
      </c>
      <c r="G1156" s="136">
        <f>SUM(G1157:G1158)</f>
        <v>0</v>
      </c>
      <c r="H1156" s="136">
        <f>SUM(H1157:H1158)</f>
        <v>0</v>
      </c>
    </row>
    <row r="1157" spans="1:8" ht="21.75" customHeight="1">
      <c r="A1157" s="146"/>
      <c r="B1157" s="147"/>
      <c r="C1157" s="150"/>
      <c r="D1157" s="150"/>
      <c r="E1157" s="135">
        <v>2170401</v>
      </c>
      <c r="F1157" s="119" t="s">
        <v>210</v>
      </c>
      <c r="G1157" s="136">
        <v>0</v>
      </c>
      <c r="H1157" s="136">
        <v>0</v>
      </c>
    </row>
    <row r="1158" spans="1:8" ht="21.75" customHeight="1">
      <c r="A1158" s="146"/>
      <c r="B1158" s="147"/>
      <c r="C1158" s="150"/>
      <c r="D1158" s="150"/>
      <c r="E1158" s="135">
        <v>2170499</v>
      </c>
      <c r="F1158" s="119" t="s">
        <v>211</v>
      </c>
      <c r="G1158" s="136">
        <v>0</v>
      </c>
      <c r="H1158" s="136">
        <v>0</v>
      </c>
    </row>
    <row r="1159" spans="1:8" ht="21.75" customHeight="1">
      <c r="A1159" s="146"/>
      <c r="B1159" s="147"/>
      <c r="C1159" s="150"/>
      <c r="D1159" s="150"/>
      <c r="E1159" s="135">
        <v>21799</v>
      </c>
      <c r="F1159" s="116" t="s">
        <v>1475</v>
      </c>
      <c r="G1159" s="136">
        <f>G1160</f>
        <v>0</v>
      </c>
      <c r="H1159" s="136">
        <f>H1160</f>
        <v>0</v>
      </c>
    </row>
    <row r="1160" spans="1:8" ht="21.75" customHeight="1">
      <c r="A1160" s="146"/>
      <c r="B1160" s="147"/>
      <c r="C1160" s="150"/>
      <c r="D1160" s="150"/>
      <c r="E1160" s="135">
        <v>2179901</v>
      </c>
      <c r="F1160" s="119" t="s">
        <v>1476</v>
      </c>
      <c r="G1160" s="136">
        <v>0</v>
      </c>
      <c r="H1160" s="136">
        <v>0</v>
      </c>
    </row>
    <row r="1161" spans="1:8" ht="21.75" customHeight="1">
      <c r="A1161" s="146"/>
      <c r="B1161" s="147"/>
      <c r="C1161" s="150"/>
      <c r="D1161" s="150"/>
      <c r="E1161" s="135">
        <v>219</v>
      </c>
      <c r="F1161" s="116" t="s">
        <v>212</v>
      </c>
      <c r="G1161" s="136">
        <f>SUM(G1162:G1170)</f>
        <v>300</v>
      </c>
      <c r="H1161" s="136">
        <f>SUM(H1162:H1170)</f>
        <v>300</v>
      </c>
    </row>
    <row r="1162" spans="1:8" ht="21.75" customHeight="1">
      <c r="A1162" s="146"/>
      <c r="B1162" s="147"/>
      <c r="C1162" s="150"/>
      <c r="D1162" s="150"/>
      <c r="E1162" s="135">
        <v>21901</v>
      </c>
      <c r="F1162" s="116" t="s">
        <v>213</v>
      </c>
      <c r="G1162" s="136">
        <v>300</v>
      </c>
      <c r="H1162" s="136">
        <v>300</v>
      </c>
    </row>
    <row r="1163" spans="1:8" ht="21.75" customHeight="1">
      <c r="A1163" s="146"/>
      <c r="B1163" s="147"/>
      <c r="C1163" s="150"/>
      <c r="D1163" s="150"/>
      <c r="E1163" s="135">
        <v>21902</v>
      </c>
      <c r="F1163" s="116" t="s">
        <v>214</v>
      </c>
      <c r="G1163" s="136">
        <v>0</v>
      </c>
      <c r="H1163" s="136">
        <v>0</v>
      </c>
    </row>
    <row r="1164" spans="1:8" ht="21.75" customHeight="1">
      <c r="A1164" s="146"/>
      <c r="B1164" s="147"/>
      <c r="C1164" s="150"/>
      <c r="D1164" s="150"/>
      <c r="E1164" s="135">
        <v>21903</v>
      </c>
      <c r="F1164" s="116" t="s">
        <v>215</v>
      </c>
      <c r="G1164" s="136">
        <v>0</v>
      </c>
      <c r="H1164" s="136">
        <v>0</v>
      </c>
    </row>
    <row r="1165" spans="1:8" ht="21.75" customHeight="1">
      <c r="A1165" s="146"/>
      <c r="B1165" s="147"/>
      <c r="C1165" s="150"/>
      <c r="D1165" s="150"/>
      <c r="E1165" s="135">
        <v>21904</v>
      </c>
      <c r="F1165" s="116" t="s">
        <v>216</v>
      </c>
      <c r="G1165" s="136">
        <v>0</v>
      </c>
      <c r="H1165" s="136">
        <v>0</v>
      </c>
    </row>
    <row r="1166" spans="1:8" ht="21.75" customHeight="1">
      <c r="A1166" s="146"/>
      <c r="B1166" s="147"/>
      <c r="C1166" s="150"/>
      <c r="D1166" s="150"/>
      <c r="E1166" s="135">
        <v>21905</v>
      </c>
      <c r="F1166" s="116" t="s">
        <v>217</v>
      </c>
      <c r="G1166" s="136">
        <v>0</v>
      </c>
      <c r="H1166" s="136">
        <v>0</v>
      </c>
    </row>
    <row r="1167" spans="1:8" ht="21.75" customHeight="1">
      <c r="A1167" s="146"/>
      <c r="B1167" s="147"/>
      <c r="C1167" s="150"/>
      <c r="D1167" s="150"/>
      <c r="E1167" s="135">
        <v>21906</v>
      </c>
      <c r="F1167" s="116" t="s">
        <v>1128</v>
      </c>
      <c r="G1167" s="136">
        <v>0</v>
      </c>
      <c r="H1167" s="136">
        <v>0</v>
      </c>
    </row>
    <row r="1168" spans="1:8" ht="21.75" customHeight="1">
      <c r="A1168" s="146"/>
      <c r="B1168" s="147"/>
      <c r="C1168" s="150"/>
      <c r="D1168" s="150"/>
      <c r="E1168" s="135">
        <v>21907</v>
      </c>
      <c r="F1168" s="116" t="s">
        <v>218</v>
      </c>
      <c r="G1168" s="136">
        <v>0</v>
      </c>
      <c r="H1168" s="136">
        <v>0</v>
      </c>
    </row>
    <row r="1169" spans="1:8" ht="21.75" customHeight="1">
      <c r="A1169" s="146"/>
      <c r="B1169" s="147"/>
      <c r="C1169" s="150"/>
      <c r="D1169" s="150"/>
      <c r="E1169" s="135">
        <v>21908</v>
      </c>
      <c r="F1169" s="116" t="s">
        <v>219</v>
      </c>
      <c r="G1169" s="136">
        <v>0</v>
      </c>
      <c r="H1169" s="136">
        <v>0</v>
      </c>
    </row>
    <row r="1170" spans="1:8" ht="21.75" customHeight="1">
      <c r="A1170" s="146"/>
      <c r="B1170" s="147"/>
      <c r="C1170" s="150"/>
      <c r="D1170" s="150"/>
      <c r="E1170" s="135">
        <v>21999</v>
      </c>
      <c r="F1170" s="116" t="s">
        <v>220</v>
      </c>
      <c r="G1170" s="136">
        <v>0</v>
      </c>
      <c r="H1170" s="136">
        <v>0</v>
      </c>
    </row>
    <row r="1171" spans="1:8" ht="21.75" customHeight="1">
      <c r="A1171" s="146"/>
      <c r="B1171" s="147"/>
      <c r="C1171" s="150"/>
      <c r="D1171" s="150"/>
      <c r="E1171" s="135">
        <v>220</v>
      </c>
      <c r="F1171" s="116" t="s">
        <v>1477</v>
      </c>
      <c r="G1171" s="136">
        <f>G1172+G1191+G1210+G1219+G1234</f>
        <v>10528</v>
      </c>
      <c r="H1171" s="136">
        <f>H1172+H1191+H1210+H1219+H1234</f>
        <v>3225</v>
      </c>
    </row>
    <row r="1172" spans="1:8" ht="21.75" customHeight="1">
      <c r="A1172" s="146"/>
      <c r="B1172" s="147"/>
      <c r="C1172" s="150"/>
      <c r="D1172" s="150"/>
      <c r="E1172" s="135">
        <v>22001</v>
      </c>
      <c r="F1172" s="116" t="s">
        <v>1478</v>
      </c>
      <c r="G1172" s="136">
        <f>SUM(G1173:G1190)</f>
        <v>8777</v>
      </c>
      <c r="H1172" s="136">
        <f>SUM(H1173:H1190)</f>
        <v>2608</v>
      </c>
    </row>
    <row r="1173" spans="1:8" ht="21.75" customHeight="1">
      <c r="A1173" s="146"/>
      <c r="B1173" s="147"/>
      <c r="C1173" s="150"/>
      <c r="D1173" s="150"/>
      <c r="E1173" s="135">
        <v>2200101</v>
      </c>
      <c r="F1173" s="119" t="s">
        <v>383</v>
      </c>
      <c r="G1173" s="136">
        <v>4391</v>
      </c>
      <c r="H1173" s="136">
        <v>1049</v>
      </c>
    </row>
    <row r="1174" spans="1:8" ht="21.75" customHeight="1">
      <c r="A1174" s="146"/>
      <c r="B1174" s="147"/>
      <c r="C1174" s="150"/>
      <c r="D1174" s="150"/>
      <c r="E1174" s="135">
        <v>2200102</v>
      </c>
      <c r="F1174" s="119" t="s">
        <v>385</v>
      </c>
      <c r="G1174" s="136">
        <v>0</v>
      </c>
      <c r="H1174" s="136">
        <v>0</v>
      </c>
    </row>
    <row r="1175" spans="1:8" ht="21.75" customHeight="1">
      <c r="A1175" s="146"/>
      <c r="B1175" s="147"/>
      <c r="C1175" s="150"/>
      <c r="D1175" s="150"/>
      <c r="E1175" s="135">
        <v>2200103</v>
      </c>
      <c r="F1175" s="119" t="s">
        <v>387</v>
      </c>
      <c r="G1175" s="136">
        <v>0</v>
      </c>
      <c r="H1175" s="136">
        <v>0</v>
      </c>
    </row>
    <row r="1176" spans="1:8" ht="21.75" customHeight="1">
      <c r="A1176" s="146"/>
      <c r="B1176" s="147"/>
      <c r="C1176" s="150"/>
      <c r="D1176" s="150"/>
      <c r="E1176" s="135">
        <v>2200104</v>
      </c>
      <c r="F1176" s="119" t="s">
        <v>1479</v>
      </c>
      <c r="G1176" s="136">
        <v>980</v>
      </c>
      <c r="H1176" s="136">
        <v>0</v>
      </c>
    </row>
    <row r="1177" spans="1:8" ht="21.75" customHeight="1">
      <c r="A1177" s="146"/>
      <c r="B1177" s="147"/>
      <c r="C1177" s="150"/>
      <c r="D1177" s="150"/>
      <c r="E1177" s="135">
        <v>2200105</v>
      </c>
      <c r="F1177" s="119" t="s">
        <v>221</v>
      </c>
      <c r="G1177" s="136">
        <v>0</v>
      </c>
      <c r="H1177" s="136">
        <v>0</v>
      </c>
    </row>
    <row r="1178" spans="1:8" ht="21.75" customHeight="1">
      <c r="A1178" s="146"/>
      <c r="B1178" s="147"/>
      <c r="C1178" s="150"/>
      <c r="D1178" s="150"/>
      <c r="E1178" s="135">
        <v>2200106</v>
      </c>
      <c r="F1178" s="119" t="s">
        <v>222</v>
      </c>
      <c r="G1178" s="136">
        <v>0</v>
      </c>
      <c r="H1178" s="136">
        <v>0</v>
      </c>
    </row>
    <row r="1179" spans="1:8" ht="21.75" customHeight="1">
      <c r="A1179" s="146"/>
      <c r="B1179" s="147"/>
      <c r="C1179" s="150"/>
      <c r="D1179" s="150"/>
      <c r="E1179" s="135">
        <v>2200107</v>
      </c>
      <c r="F1179" s="119" t="s">
        <v>1480</v>
      </c>
      <c r="G1179" s="136">
        <v>0</v>
      </c>
      <c r="H1179" s="136">
        <v>0</v>
      </c>
    </row>
    <row r="1180" spans="1:8" ht="21.75" customHeight="1">
      <c r="A1180" s="146"/>
      <c r="B1180" s="147"/>
      <c r="C1180" s="150"/>
      <c r="D1180" s="150"/>
      <c r="E1180" s="135">
        <v>2200108</v>
      </c>
      <c r="F1180" s="119" t="s">
        <v>1481</v>
      </c>
      <c r="G1180" s="136">
        <v>0</v>
      </c>
      <c r="H1180" s="136">
        <v>0</v>
      </c>
    </row>
    <row r="1181" spans="1:8" ht="21.75" customHeight="1">
      <c r="A1181" s="146"/>
      <c r="B1181" s="147"/>
      <c r="C1181" s="150"/>
      <c r="D1181" s="150"/>
      <c r="E1181" s="135">
        <v>2200109</v>
      </c>
      <c r="F1181" s="119" t="s">
        <v>1482</v>
      </c>
      <c r="G1181" s="136">
        <v>-65</v>
      </c>
      <c r="H1181" s="136">
        <v>0</v>
      </c>
    </row>
    <row r="1182" spans="1:8" ht="21.75" customHeight="1">
      <c r="A1182" s="146"/>
      <c r="B1182" s="147"/>
      <c r="C1182" s="150"/>
      <c r="D1182" s="150"/>
      <c r="E1182" s="135">
        <v>2200110</v>
      </c>
      <c r="F1182" s="119" t="s">
        <v>223</v>
      </c>
      <c r="G1182" s="136">
        <v>591</v>
      </c>
      <c r="H1182" s="136">
        <v>0</v>
      </c>
    </row>
    <row r="1183" spans="1:8" ht="21.75" customHeight="1">
      <c r="A1183" s="146"/>
      <c r="B1183" s="147"/>
      <c r="C1183" s="150"/>
      <c r="D1183" s="150"/>
      <c r="E1183" s="135">
        <v>2200112</v>
      </c>
      <c r="F1183" s="119" t="s">
        <v>225</v>
      </c>
      <c r="G1183" s="136">
        <v>0</v>
      </c>
      <c r="H1183" s="136">
        <v>0</v>
      </c>
    </row>
    <row r="1184" spans="1:8" ht="21.75" customHeight="1">
      <c r="A1184" s="146"/>
      <c r="B1184" s="147"/>
      <c r="C1184" s="150"/>
      <c r="D1184" s="150"/>
      <c r="E1184" s="135">
        <v>2200113</v>
      </c>
      <c r="F1184" s="119" t="s">
        <v>1192</v>
      </c>
      <c r="G1184" s="136">
        <v>0</v>
      </c>
      <c r="H1184" s="136">
        <v>0</v>
      </c>
    </row>
    <row r="1185" spans="1:8" ht="21.75" customHeight="1">
      <c r="A1185" s="146"/>
      <c r="B1185" s="147"/>
      <c r="C1185" s="150"/>
      <c r="D1185" s="150"/>
      <c r="E1185" s="135">
        <v>2200114</v>
      </c>
      <c r="F1185" s="119" t="s">
        <v>226</v>
      </c>
      <c r="G1185" s="136">
        <v>0</v>
      </c>
      <c r="H1185" s="136">
        <v>0</v>
      </c>
    </row>
    <row r="1186" spans="1:8" ht="21.75" customHeight="1">
      <c r="A1186" s="146"/>
      <c r="B1186" s="147"/>
      <c r="C1186" s="150"/>
      <c r="D1186" s="150"/>
      <c r="E1186" s="135">
        <v>2200115</v>
      </c>
      <c r="F1186" s="119" t="s">
        <v>227</v>
      </c>
      <c r="G1186" s="136">
        <v>0</v>
      </c>
      <c r="H1186" s="136">
        <v>0</v>
      </c>
    </row>
    <row r="1187" spans="1:8" ht="21.75" customHeight="1">
      <c r="A1187" s="146"/>
      <c r="B1187" s="147"/>
      <c r="C1187" s="150"/>
      <c r="D1187" s="150"/>
      <c r="E1187" s="135">
        <v>2200116</v>
      </c>
      <c r="F1187" s="119" t="s">
        <v>228</v>
      </c>
      <c r="G1187" s="136">
        <v>0</v>
      </c>
      <c r="H1187" s="136">
        <v>0</v>
      </c>
    </row>
    <row r="1188" spans="1:8" ht="21.75" customHeight="1">
      <c r="A1188" s="146"/>
      <c r="B1188" s="147"/>
      <c r="C1188" s="150"/>
      <c r="D1188" s="150"/>
      <c r="E1188" s="135">
        <v>2200119</v>
      </c>
      <c r="F1188" s="119" t="s">
        <v>229</v>
      </c>
      <c r="G1188" s="136">
        <v>0</v>
      </c>
      <c r="H1188" s="136">
        <v>0</v>
      </c>
    </row>
    <row r="1189" spans="1:8" ht="21.75" customHeight="1">
      <c r="A1189" s="146"/>
      <c r="B1189" s="147"/>
      <c r="C1189" s="150"/>
      <c r="D1189" s="150"/>
      <c r="E1189" s="135">
        <v>2200150</v>
      </c>
      <c r="F1189" s="119" t="s">
        <v>401</v>
      </c>
      <c r="G1189" s="136">
        <v>0</v>
      </c>
      <c r="H1189" s="136">
        <v>0</v>
      </c>
    </row>
    <row r="1190" spans="1:8" ht="21.75" customHeight="1">
      <c r="A1190" s="146"/>
      <c r="B1190" s="147"/>
      <c r="C1190" s="150"/>
      <c r="D1190" s="150"/>
      <c r="E1190" s="135">
        <v>2200199</v>
      </c>
      <c r="F1190" s="119" t="s">
        <v>1483</v>
      </c>
      <c r="G1190" s="136">
        <v>2880</v>
      </c>
      <c r="H1190" s="136">
        <v>1559</v>
      </c>
    </row>
    <row r="1191" spans="1:8" ht="21.75" customHeight="1">
      <c r="A1191" s="146"/>
      <c r="B1191" s="147"/>
      <c r="C1191" s="150"/>
      <c r="D1191" s="150"/>
      <c r="E1191" s="135">
        <v>22002</v>
      </c>
      <c r="F1191" s="116" t="s">
        <v>230</v>
      </c>
      <c r="G1191" s="136">
        <f>SUM(G1192:G1209)</f>
        <v>1137</v>
      </c>
      <c r="H1191" s="136">
        <f>SUM(H1192:H1209)</f>
        <v>261</v>
      </c>
    </row>
    <row r="1192" spans="1:8" ht="21.75" customHeight="1">
      <c r="A1192" s="146"/>
      <c r="B1192" s="147"/>
      <c r="C1192" s="150"/>
      <c r="D1192" s="150"/>
      <c r="E1192" s="135">
        <v>2200201</v>
      </c>
      <c r="F1192" s="119" t="s">
        <v>383</v>
      </c>
      <c r="G1192" s="136">
        <v>693</v>
      </c>
      <c r="H1192" s="136">
        <v>149</v>
      </c>
    </row>
    <row r="1193" spans="1:8" ht="21.75" customHeight="1">
      <c r="A1193" s="146"/>
      <c r="B1193" s="147"/>
      <c r="C1193" s="150"/>
      <c r="D1193" s="150"/>
      <c r="E1193" s="135">
        <v>2200202</v>
      </c>
      <c r="F1193" s="119" t="s">
        <v>385</v>
      </c>
      <c r="G1193" s="136">
        <v>0</v>
      </c>
      <c r="H1193" s="136">
        <v>0</v>
      </c>
    </row>
    <row r="1194" spans="1:8" ht="21.75" customHeight="1">
      <c r="A1194" s="146"/>
      <c r="B1194" s="147"/>
      <c r="C1194" s="150"/>
      <c r="D1194" s="150"/>
      <c r="E1194" s="135">
        <v>2200203</v>
      </c>
      <c r="F1194" s="119" t="s">
        <v>387</v>
      </c>
      <c r="G1194" s="136">
        <v>0</v>
      </c>
      <c r="H1194" s="136">
        <v>0</v>
      </c>
    </row>
    <row r="1195" spans="1:8" ht="21.75" customHeight="1">
      <c r="A1195" s="146"/>
      <c r="B1195" s="147"/>
      <c r="C1195" s="150"/>
      <c r="D1195" s="150"/>
      <c r="E1195" s="135">
        <v>2200204</v>
      </c>
      <c r="F1195" s="119" t="s">
        <v>231</v>
      </c>
      <c r="G1195" s="136">
        <v>0</v>
      </c>
      <c r="H1195" s="136">
        <v>0</v>
      </c>
    </row>
    <row r="1196" spans="1:8" ht="21.75" customHeight="1">
      <c r="A1196" s="146"/>
      <c r="B1196" s="147"/>
      <c r="C1196" s="150"/>
      <c r="D1196" s="150"/>
      <c r="E1196" s="135">
        <v>2200205</v>
      </c>
      <c r="F1196" s="119" t="s">
        <v>232</v>
      </c>
      <c r="G1196" s="136">
        <v>0</v>
      </c>
      <c r="H1196" s="136">
        <v>0</v>
      </c>
    </row>
    <row r="1197" spans="1:8" ht="21.75" customHeight="1">
      <c r="A1197" s="146"/>
      <c r="B1197" s="147"/>
      <c r="C1197" s="150"/>
      <c r="D1197" s="150"/>
      <c r="E1197" s="135">
        <v>2200206</v>
      </c>
      <c r="F1197" s="119" t="s">
        <v>233</v>
      </c>
      <c r="G1197" s="136">
        <v>0</v>
      </c>
      <c r="H1197" s="136">
        <v>0</v>
      </c>
    </row>
    <row r="1198" spans="1:8" ht="21.75" customHeight="1">
      <c r="A1198" s="146"/>
      <c r="B1198" s="147"/>
      <c r="C1198" s="150"/>
      <c r="D1198" s="150"/>
      <c r="E1198" s="135">
        <v>2200207</v>
      </c>
      <c r="F1198" s="119" t="s">
        <v>234</v>
      </c>
      <c r="G1198" s="136">
        <v>0</v>
      </c>
      <c r="H1198" s="136">
        <v>0</v>
      </c>
    </row>
    <row r="1199" spans="1:8" ht="21.75" customHeight="1">
      <c r="A1199" s="146"/>
      <c r="B1199" s="147"/>
      <c r="C1199" s="150"/>
      <c r="D1199" s="150"/>
      <c r="E1199" s="135">
        <v>2200208</v>
      </c>
      <c r="F1199" s="119" t="s">
        <v>235</v>
      </c>
      <c r="G1199" s="136">
        <v>298</v>
      </c>
      <c r="H1199" s="136">
        <v>112</v>
      </c>
    </row>
    <row r="1200" spans="1:8" ht="21.75" customHeight="1">
      <c r="A1200" s="146"/>
      <c r="B1200" s="147"/>
      <c r="C1200" s="150"/>
      <c r="D1200" s="150"/>
      <c r="E1200" s="135">
        <v>2200209</v>
      </c>
      <c r="F1200" s="119" t="s">
        <v>236</v>
      </c>
      <c r="G1200" s="136">
        <v>30</v>
      </c>
      <c r="H1200" s="136">
        <v>0</v>
      </c>
    </row>
    <row r="1201" spans="1:8" ht="21.75" customHeight="1">
      <c r="A1201" s="146"/>
      <c r="B1201" s="147"/>
      <c r="C1201" s="150"/>
      <c r="D1201" s="150"/>
      <c r="E1201" s="135">
        <v>2200210</v>
      </c>
      <c r="F1201" s="119" t="s">
        <v>237</v>
      </c>
      <c r="G1201" s="136">
        <v>0</v>
      </c>
      <c r="H1201" s="136">
        <v>0</v>
      </c>
    </row>
    <row r="1202" spans="1:8" ht="21.75" customHeight="1">
      <c r="A1202" s="146"/>
      <c r="B1202" s="147"/>
      <c r="C1202" s="150"/>
      <c r="D1202" s="150"/>
      <c r="E1202" s="135">
        <v>2200211</v>
      </c>
      <c r="F1202" s="119" t="s">
        <v>238</v>
      </c>
      <c r="G1202" s="136">
        <v>0</v>
      </c>
      <c r="H1202" s="136">
        <v>0</v>
      </c>
    </row>
    <row r="1203" spans="1:8" ht="21.75" customHeight="1">
      <c r="A1203" s="146"/>
      <c r="B1203" s="147"/>
      <c r="C1203" s="150"/>
      <c r="D1203" s="150"/>
      <c r="E1203" s="135">
        <v>2200212</v>
      </c>
      <c r="F1203" s="119" t="s">
        <v>239</v>
      </c>
      <c r="G1203" s="136">
        <v>0</v>
      </c>
      <c r="H1203" s="136">
        <v>0</v>
      </c>
    </row>
    <row r="1204" spans="1:8" ht="21.75" customHeight="1">
      <c r="A1204" s="146"/>
      <c r="B1204" s="147"/>
      <c r="C1204" s="150"/>
      <c r="D1204" s="150"/>
      <c r="E1204" s="135">
        <v>2200213</v>
      </c>
      <c r="F1204" s="119" t="s">
        <v>240</v>
      </c>
      <c r="G1204" s="136">
        <v>0</v>
      </c>
      <c r="H1204" s="136">
        <v>0</v>
      </c>
    </row>
    <row r="1205" spans="1:8" ht="21.75" customHeight="1">
      <c r="A1205" s="146"/>
      <c r="B1205" s="147"/>
      <c r="C1205" s="150"/>
      <c r="D1205" s="150"/>
      <c r="E1205" s="135">
        <v>2200215</v>
      </c>
      <c r="F1205" s="119" t="s">
        <v>241</v>
      </c>
      <c r="G1205" s="136">
        <v>0</v>
      </c>
      <c r="H1205" s="136">
        <v>0</v>
      </c>
    </row>
    <row r="1206" spans="1:8" ht="21.75" customHeight="1">
      <c r="A1206" s="146"/>
      <c r="B1206" s="147"/>
      <c r="C1206" s="150"/>
      <c r="D1206" s="150"/>
      <c r="E1206" s="135">
        <v>2200217</v>
      </c>
      <c r="F1206" s="119" t="s">
        <v>242</v>
      </c>
      <c r="G1206" s="136">
        <v>0</v>
      </c>
      <c r="H1206" s="136">
        <v>0</v>
      </c>
    </row>
    <row r="1207" spans="1:8" ht="21.75" customHeight="1">
      <c r="A1207" s="146"/>
      <c r="B1207" s="147"/>
      <c r="C1207" s="150"/>
      <c r="D1207" s="150"/>
      <c r="E1207" s="135">
        <v>2200218</v>
      </c>
      <c r="F1207" s="119" t="s">
        <v>243</v>
      </c>
      <c r="G1207" s="136">
        <v>0</v>
      </c>
      <c r="H1207" s="136">
        <v>0</v>
      </c>
    </row>
    <row r="1208" spans="1:8" ht="21.75" customHeight="1">
      <c r="A1208" s="146"/>
      <c r="B1208" s="147"/>
      <c r="C1208" s="150"/>
      <c r="D1208" s="150"/>
      <c r="E1208" s="135">
        <v>2200250</v>
      </c>
      <c r="F1208" s="119" t="s">
        <v>401</v>
      </c>
      <c r="G1208" s="136">
        <v>0</v>
      </c>
      <c r="H1208" s="136">
        <v>0</v>
      </c>
    </row>
    <row r="1209" spans="1:8" ht="21.75" customHeight="1">
      <c r="A1209" s="146"/>
      <c r="B1209" s="147"/>
      <c r="C1209" s="150"/>
      <c r="D1209" s="150"/>
      <c r="E1209" s="135">
        <v>2200299</v>
      </c>
      <c r="F1209" s="119" t="s">
        <v>244</v>
      </c>
      <c r="G1209" s="136">
        <v>116</v>
      </c>
      <c r="H1209" s="136">
        <v>0</v>
      </c>
    </row>
    <row r="1210" spans="1:8" ht="21.75" customHeight="1">
      <c r="A1210" s="146"/>
      <c r="B1210" s="147"/>
      <c r="C1210" s="150"/>
      <c r="D1210" s="150"/>
      <c r="E1210" s="135">
        <v>22003</v>
      </c>
      <c r="F1210" s="116" t="s">
        <v>245</v>
      </c>
      <c r="G1210" s="136">
        <f>SUM(G1211:G1218)</f>
        <v>0</v>
      </c>
      <c r="H1210" s="136">
        <f>SUM(H1211:H1218)</f>
        <v>0</v>
      </c>
    </row>
    <row r="1211" spans="1:8" ht="21.75" customHeight="1">
      <c r="A1211" s="146"/>
      <c r="B1211" s="147"/>
      <c r="C1211" s="150"/>
      <c r="D1211" s="150"/>
      <c r="E1211" s="135">
        <v>2200301</v>
      </c>
      <c r="F1211" s="119" t="s">
        <v>383</v>
      </c>
      <c r="G1211" s="136">
        <v>0</v>
      </c>
      <c r="H1211" s="136">
        <v>0</v>
      </c>
    </row>
    <row r="1212" spans="1:8" ht="21.75" customHeight="1">
      <c r="A1212" s="146"/>
      <c r="B1212" s="147"/>
      <c r="C1212" s="150"/>
      <c r="D1212" s="150"/>
      <c r="E1212" s="135">
        <v>2200302</v>
      </c>
      <c r="F1212" s="119" t="s">
        <v>385</v>
      </c>
      <c r="G1212" s="136">
        <v>0</v>
      </c>
      <c r="H1212" s="136">
        <v>0</v>
      </c>
    </row>
    <row r="1213" spans="1:8" ht="21.75" customHeight="1">
      <c r="A1213" s="146"/>
      <c r="B1213" s="147"/>
      <c r="C1213" s="150"/>
      <c r="D1213" s="150"/>
      <c r="E1213" s="135">
        <v>2200303</v>
      </c>
      <c r="F1213" s="119" t="s">
        <v>387</v>
      </c>
      <c r="G1213" s="136">
        <v>0</v>
      </c>
      <c r="H1213" s="136">
        <v>0</v>
      </c>
    </row>
    <row r="1214" spans="1:8" ht="21.75" customHeight="1">
      <c r="A1214" s="146"/>
      <c r="B1214" s="147"/>
      <c r="C1214" s="150"/>
      <c r="D1214" s="150"/>
      <c r="E1214" s="135">
        <v>2200304</v>
      </c>
      <c r="F1214" s="119" t="s">
        <v>246</v>
      </c>
      <c r="G1214" s="136">
        <v>0</v>
      </c>
      <c r="H1214" s="136">
        <v>0</v>
      </c>
    </row>
    <row r="1215" spans="1:8" ht="21.75" customHeight="1">
      <c r="A1215" s="146"/>
      <c r="B1215" s="147"/>
      <c r="C1215" s="150"/>
      <c r="D1215" s="150"/>
      <c r="E1215" s="135">
        <v>2200305</v>
      </c>
      <c r="F1215" s="119" t="s">
        <v>247</v>
      </c>
      <c r="G1215" s="136">
        <v>0</v>
      </c>
      <c r="H1215" s="136">
        <v>0</v>
      </c>
    </row>
    <row r="1216" spans="1:8" ht="21.75" customHeight="1">
      <c r="A1216" s="146"/>
      <c r="B1216" s="147"/>
      <c r="C1216" s="150"/>
      <c r="D1216" s="150"/>
      <c r="E1216" s="135">
        <v>2200306</v>
      </c>
      <c r="F1216" s="119" t="s">
        <v>248</v>
      </c>
      <c r="G1216" s="136">
        <v>0</v>
      </c>
      <c r="H1216" s="136">
        <v>0</v>
      </c>
    </row>
    <row r="1217" spans="1:8" ht="21.75" customHeight="1">
      <c r="A1217" s="146"/>
      <c r="B1217" s="147"/>
      <c r="C1217" s="150"/>
      <c r="D1217" s="150"/>
      <c r="E1217" s="135">
        <v>2200350</v>
      </c>
      <c r="F1217" s="119" t="s">
        <v>401</v>
      </c>
      <c r="G1217" s="136">
        <v>0</v>
      </c>
      <c r="H1217" s="136">
        <v>0</v>
      </c>
    </row>
    <row r="1218" spans="1:8" ht="21.75" customHeight="1">
      <c r="A1218" s="146"/>
      <c r="B1218" s="147"/>
      <c r="C1218" s="150"/>
      <c r="D1218" s="150"/>
      <c r="E1218" s="135">
        <v>2200399</v>
      </c>
      <c r="F1218" s="119" t="s">
        <v>249</v>
      </c>
      <c r="G1218" s="136">
        <v>0</v>
      </c>
      <c r="H1218" s="136">
        <v>0</v>
      </c>
    </row>
    <row r="1219" spans="1:8" ht="21.75" customHeight="1">
      <c r="A1219" s="146"/>
      <c r="B1219" s="147"/>
      <c r="C1219" s="150"/>
      <c r="D1219" s="150"/>
      <c r="E1219" s="135">
        <v>22005</v>
      </c>
      <c r="F1219" s="116" t="s">
        <v>260</v>
      </c>
      <c r="G1219" s="136">
        <f>SUM(G1220:G1233)</f>
        <v>614</v>
      </c>
      <c r="H1219" s="136">
        <f>SUM(H1220:H1233)</f>
        <v>356</v>
      </c>
    </row>
    <row r="1220" spans="1:8" ht="21.75" customHeight="1">
      <c r="A1220" s="146"/>
      <c r="B1220" s="147"/>
      <c r="C1220" s="150"/>
      <c r="D1220" s="150"/>
      <c r="E1220" s="135">
        <v>2200501</v>
      </c>
      <c r="F1220" s="119" t="s">
        <v>383</v>
      </c>
      <c r="G1220" s="136">
        <v>122</v>
      </c>
      <c r="H1220" s="136">
        <v>0</v>
      </c>
    </row>
    <row r="1221" spans="1:8" ht="21.75" customHeight="1">
      <c r="A1221" s="146"/>
      <c r="B1221" s="147"/>
      <c r="C1221" s="150"/>
      <c r="D1221" s="150"/>
      <c r="E1221" s="135">
        <v>2200502</v>
      </c>
      <c r="F1221" s="119" t="s">
        <v>385</v>
      </c>
      <c r="G1221" s="136">
        <v>0</v>
      </c>
      <c r="H1221" s="136">
        <v>0</v>
      </c>
    </row>
    <row r="1222" spans="1:8" ht="21.75" customHeight="1">
      <c r="A1222" s="146"/>
      <c r="B1222" s="147"/>
      <c r="C1222" s="150"/>
      <c r="D1222" s="150"/>
      <c r="E1222" s="135">
        <v>2200503</v>
      </c>
      <c r="F1222" s="119" t="s">
        <v>387</v>
      </c>
      <c r="G1222" s="136">
        <v>0</v>
      </c>
      <c r="H1222" s="136">
        <v>0</v>
      </c>
    </row>
    <row r="1223" spans="1:8" ht="21.75" customHeight="1">
      <c r="A1223" s="146"/>
      <c r="B1223" s="147"/>
      <c r="C1223" s="150"/>
      <c r="D1223" s="150"/>
      <c r="E1223" s="135">
        <v>2200504</v>
      </c>
      <c r="F1223" s="119" t="s">
        <v>261</v>
      </c>
      <c r="G1223" s="136">
        <v>303</v>
      </c>
      <c r="H1223" s="136">
        <v>232</v>
      </c>
    </row>
    <row r="1224" spans="1:8" ht="21.75" customHeight="1">
      <c r="A1224" s="146"/>
      <c r="B1224" s="147"/>
      <c r="C1224" s="150"/>
      <c r="D1224" s="150"/>
      <c r="E1224" s="135">
        <v>2200506</v>
      </c>
      <c r="F1224" s="119" t="s">
        <v>262</v>
      </c>
      <c r="G1224" s="136">
        <v>0</v>
      </c>
      <c r="H1224" s="136">
        <v>0</v>
      </c>
    </row>
    <row r="1225" spans="1:8" ht="21.75" customHeight="1">
      <c r="A1225" s="146"/>
      <c r="B1225" s="147"/>
      <c r="C1225" s="150"/>
      <c r="D1225" s="150"/>
      <c r="E1225" s="135">
        <v>2200507</v>
      </c>
      <c r="F1225" s="119" t="s">
        <v>263</v>
      </c>
      <c r="G1225" s="136">
        <v>0</v>
      </c>
      <c r="H1225" s="136">
        <v>0</v>
      </c>
    </row>
    <row r="1226" spans="1:8" ht="21.75" customHeight="1">
      <c r="A1226" s="146"/>
      <c r="B1226" s="147"/>
      <c r="C1226" s="150"/>
      <c r="D1226" s="150"/>
      <c r="E1226" s="135">
        <v>2200508</v>
      </c>
      <c r="F1226" s="119" t="s">
        <v>264</v>
      </c>
      <c r="G1226" s="136">
        <v>0</v>
      </c>
      <c r="H1226" s="136">
        <v>0</v>
      </c>
    </row>
    <row r="1227" spans="1:8" ht="21.75" customHeight="1">
      <c r="A1227" s="146"/>
      <c r="B1227" s="147"/>
      <c r="C1227" s="150"/>
      <c r="D1227" s="150"/>
      <c r="E1227" s="135">
        <v>2200509</v>
      </c>
      <c r="F1227" s="119" t="s">
        <v>265</v>
      </c>
      <c r="G1227" s="136">
        <v>0</v>
      </c>
      <c r="H1227" s="136">
        <v>0</v>
      </c>
    </row>
    <row r="1228" spans="1:8" ht="21.75" customHeight="1">
      <c r="A1228" s="146"/>
      <c r="B1228" s="147"/>
      <c r="C1228" s="150"/>
      <c r="D1228" s="150"/>
      <c r="E1228" s="135">
        <v>2200510</v>
      </c>
      <c r="F1228" s="119" t="s">
        <v>266</v>
      </c>
      <c r="G1228" s="136">
        <v>0</v>
      </c>
      <c r="H1228" s="136">
        <v>0</v>
      </c>
    </row>
    <row r="1229" spans="1:8" ht="21.75" customHeight="1">
      <c r="A1229" s="146"/>
      <c r="B1229" s="147"/>
      <c r="C1229" s="150"/>
      <c r="D1229" s="150"/>
      <c r="E1229" s="135">
        <v>2200511</v>
      </c>
      <c r="F1229" s="119" t="s">
        <v>267</v>
      </c>
      <c r="G1229" s="136">
        <v>0</v>
      </c>
      <c r="H1229" s="136">
        <v>0</v>
      </c>
    </row>
    <row r="1230" spans="1:8" ht="21.75" customHeight="1">
      <c r="A1230" s="146"/>
      <c r="B1230" s="147"/>
      <c r="C1230" s="150"/>
      <c r="D1230" s="150"/>
      <c r="E1230" s="135">
        <v>2200512</v>
      </c>
      <c r="F1230" s="119" t="s">
        <v>268</v>
      </c>
      <c r="G1230" s="136">
        <v>0</v>
      </c>
      <c r="H1230" s="136">
        <v>0</v>
      </c>
    </row>
    <row r="1231" spans="1:8" ht="21.75" customHeight="1">
      <c r="A1231" s="146"/>
      <c r="B1231" s="147"/>
      <c r="C1231" s="150"/>
      <c r="D1231" s="150"/>
      <c r="E1231" s="135">
        <v>2200513</v>
      </c>
      <c r="F1231" s="119" t="s">
        <v>269</v>
      </c>
      <c r="G1231" s="136">
        <v>0</v>
      </c>
      <c r="H1231" s="136">
        <v>0</v>
      </c>
    </row>
    <row r="1232" spans="1:8" ht="21.75" customHeight="1">
      <c r="A1232" s="146"/>
      <c r="B1232" s="147"/>
      <c r="C1232" s="150"/>
      <c r="D1232" s="150"/>
      <c r="E1232" s="135">
        <v>2200514</v>
      </c>
      <c r="F1232" s="119" t="s">
        <v>270</v>
      </c>
      <c r="G1232" s="136">
        <v>0</v>
      </c>
      <c r="H1232" s="136">
        <v>0</v>
      </c>
    </row>
    <row r="1233" spans="1:8" ht="21.75" customHeight="1">
      <c r="A1233" s="146"/>
      <c r="B1233" s="147"/>
      <c r="C1233" s="150"/>
      <c r="D1233" s="150"/>
      <c r="E1233" s="135">
        <v>2200599</v>
      </c>
      <c r="F1233" s="119" t="s">
        <v>271</v>
      </c>
      <c r="G1233" s="136">
        <v>189</v>
      </c>
      <c r="H1233" s="136">
        <v>124</v>
      </c>
    </row>
    <row r="1234" spans="1:8" ht="21.75" customHeight="1">
      <c r="A1234" s="146"/>
      <c r="B1234" s="147"/>
      <c r="C1234" s="150"/>
      <c r="D1234" s="150"/>
      <c r="E1234" s="135">
        <v>22099</v>
      </c>
      <c r="F1234" s="116" t="s">
        <v>1484</v>
      </c>
      <c r="G1234" s="136">
        <f>G1235</f>
        <v>0</v>
      </c>
      <c r="H1234" s="136">
        <f>H1235</f>
        <v>0</v>
      </c>
    </row>
    <row r="1235" spans="1:8" ht="21.75" customHeight="1">
      <c r="A1235" s="146"/>
      <c r="B1235" s="147"/>
      <c r="C1235" s="150"/>
      <c r="D1235" s="150"/>
      <c r="E1235" s="135">
        <v>2209901</v>
      </c>
      <c r="F1235" s="119" t="s">
        <v>1485</v>
      </c>
      <c r="G1235" s="136">
        <v>0</v>
      </c>
      <c r="H1235" s="136">
        <v>0</v>
      </c>
    </row>
    <row r="1236" spans="1:8" ht="21.75" customHeight="1">
      <c r="A1236" s="146"/>
      <c r="B1236" s="147"/>
      <c r="C1236" s="150"/>
      <c r="D1236" s="150"/>
      <c r="E1236" s="135">
        <v>221</v>
      </c>
      <c r="F1236" s="116" t="s">
        <v>272</v>
      </c>
      <c r="G1236" s="136">
        <f>SUM(G1237,G1246,G1250)</f>
        <v>11866</v>
      </c>
      <c r="H1236" s="136">
        <f>SUM(H1237,H1246,H1250)</f>
        <v>2889</v>
      </c>
    </row>
    <row r="1237" spans="1:8" ht="21.75" customHeight="1">
      <c r="A1237" s="146"/>
      <c r="B1237" s="147"/>
      <c r="C1237" s="150"/>
      <c r="D1237" s="150"/>
      <c r="E1237" s="135">
        <v>22101</v>
      </c>
      <c r="F1237" s="116" t="s">
        <v>273</v>
      </c>
      <c r="G1237" s="136">
        <f>SUM(G1238:G1245)</f>
        <v>294</v>
      </c>
      <c r="H1237" s="136">
        <f>SUM(H1238:H1245)</f>
        <v>0</v>
      </c>
    </row>
    <row r="1238" spans="1:8" ht="21.75" customHeight="1">
      <c r="A1238" s="146"/>
      <c r="B1238" s="147"/>
      <c r="C1238" s="150"/>
      <c r="D1238" s="150"/>
      <c r="E1238" s="135">
        <v>2210101</v>
      </c>
      <c r="F1238" s="119" t="s">
        <v>274</v>
      </c>
      <c r="G1238" s="136">
        <v>0</v>
      </c>
      <c r="H1238" s="136">
        <v>0</v>
      </c>
    </row>
    <row r="1239" spans="1:8" ht="21.75" customHeight="1">
      <c r="A1239" s="146"/>
      <c r="B1239" s="147"/>
      <c r="C1239" s="150"/>
      <c r="D1239" s="150"/>
      <c r="E1239" s="135">
        <v>2210102</v>
      </c>
      <c r="F1239" s="119" t="s">
        <v>275</v>
      </c>
      <c r="G1239" s="136">
        <v>0</v>
      </c>
      <c r="H1239" s="136">
        <v>0</v>
      </c>
    </row>
    <row r="1240" spans="1:8" ht="21.75" customHeight="1">
      <c r="A1240" s="146"/>
      <c r="B1240" s="147"/>
      <c r="C1240" s="150"/>
      <c r="D1240" s="150"/>
      <c r="E1240" s="135">
        <v>2210103</v>
      </c>
      <c r="F1240" s="119" t="s">
        <v>276</v>
      </c>
      <c r="G1240" s="136">
        <v>75</v>
      </c>
      <c r="H1240" s="136">
        <v>0</v>
      </c>
    </row>
    <row r="1241" spans="1:8" ht="21.75" customHeight="1">
      <c r="A1241" s="146"/>
      <c r="B1241" s="147"/>
      <c r="C1241" s="150"/>
      <c r="D1241" s="150"/>
      <c r="E1241" s="135">
        <v>2210104</v>
      </c>
      <c r="F1241" s="119" t="s">
        <v>277</v>
      </c>
      <c r="G1241" s="136">
        <v>0</v>
      </c>
      <c r="H1241" s="136">
        <v>0</v>
      </c>
    </row>
    <row r="1242" spans="1:8" ht="21.75" customHeight="1">
      <c r="A1242" s="146"/>
      <c r="B1242" s="147"/>
      <c r="C1242" s="150"/>
      <c r="D1242" s="150"/>
      <c r="E1242" s="135">
        <v>2210105</v>
      </c>
      <c r="F1242" s="119" t="s">
        <v>278</v>
      </c>
      <c r="G1242" s="136">
        <v>106</v>
      </c>
      <c r="H1242" s="136">
        <v>0</v>
      </c>
    </row>
    <row r="1243" spans="1:8" ht="21.75" customHeight="1">
      <c r="A1243" s="146"/>
      <c r="B1243" s="147"/>
      <c r="C1243" s="150"/>
      <c r="D1243" s="150"/>
      <c r="E1243" s="135">
        <v>2210106</v>
      </c>
      <c r="F1243" s="119" t="s">
        <v>279</v>
      </c>
      <c r="G1243" s="136">
        <v>28</v>
      </c>
      <c r="H1243" s="136">
        <v>0</v>
      </c>
    </row>
    <row r="1244" spans="1:8" ht="21.75" customHeight="1">
      <c r="A1244" s="146"/>
      <c r="B1244" s="147"/>
      <c r="C1244" s="150"/>
      <c r="D1244" s="150"/>
      <c r="E1244" s="135">
        <v>2210107</v>
      </c>
      <c r="F1244" s="119" t="s">
        <v>280</v>
      </c>
      <c r="G1244" s="136">
        <v>25</v>
      </c>
      <c r="H1244" s="136">
        <v>0</v>
      </c>
    </row>
    <row r="1245" spans="1:8" ht="21.75" customHeight="1">
      <c r="A1245" s="146"/>
      <c r="B1245" s="147"/>
      <c r="C1245" s="150"/>
      <c r="D1245" s="150"/>
      <c r="E1245" s="135">
        <v>2210199</v>
      </c>
      <c r="F1245" s="119" t="s">
        <v>281</v>
      </c>
      <c r="G1245" s="136">
        <v>60</v>
      </c>
      <c r="H1245" s="136">
        <v>0</v>
      </c>
    </row>
    <row r="1246" spans="1:8" ht="21.75" customHeight="1">
      <c r="A1246" s="146"/>
      <c r="B1246" s="147"/>
      <c r="C1246" s="150"/>
      <c r="D1246" s="150"/>
      <c r="E1246" s="135">
        <v>22102</v>
      </c>
      <c r="F1246" s="116" t="s">
        <v>282</v>
      </c>
      <c r="G1246" s="136">
        <f>SUM(G1247:G1249)</f>
        <v>10648</v>
      </c>
      <c r="H1246" s="136">
        <f>SUM(H1247:H1249)</f>
        <v>2889</v>
      </c>
    </row>
    <row r="1247" spans="1:8" ht="21.75" customHeight="1">
      <c r="A1247" s="146"/>
      <c r="B1247" s="147"/>
      <c r="C1247" s="150"/>
      <c r="D1247" s="150"/>
      <c r="E1247" s="135">
        <v>2210201</v>
      </c>
      <c r="F1247" s="119" t="s">
        <v>283</v>
      </c>
      <c r="G1247" s="136">
        <v>10648</v>
      </c>
      <c r="H1247" s="136">
        <v>2889</v>
      </c>
    </row>
    <row r="1248" spans="1:8" ht="21.75" customHeight="1">
      <c r="A1248" s="146"/>
      <c r="B1248" s="147"/>
      <c r="C1248" s="150"/>
      <c r="D1248" s="150"/>
      <c r="E1248" s="135">
        <v>2210202</v>
      </c>
      <c r="F1248" s="119" t="s">
        <v>284</v>
      </c>
      <c r="G1248" s="136">
        <v>0</v>
      </c>
      <c r="H1248" s="136">
        <v>0</v>
      </c>
    </row>
    <row r="1249" spans="1:8" ht="21.75" customHeight="1">
      <c r="A1249" s="146"/>
      <c r="B1249" s="147"/>
      <c r="C1249" s="150"/>
      <c r="D1249" s="150"/>
      <c r="E1249" s="135">
        <v>2210203</v>
      </c>
      <c r="F1249" s="119" t="s">
        <v>285</v>
      </c>
      <c r="G1249" s="136">
        <v>0</v>
      </c>
      <c r="H1249" s="136">
        <v>0</v>
      </c>
    </row>
    <row r="1250" spans="1:8" ht="21.75" customHeight="1">
      <c r="A1250" s="146"/>
      <c r="B1250" s="147"/>
      <c r="C1250" s="150"/>
      <c r="D1250" s="150"/>
      <c r="E1250" s="135">
        <v>22103</v>
      </c>
      <c r="F1250" s="116" t="s">
        <v>286</v>
      </c>
      <c r="G1250" s="136">
        <f>SUM(G1251:G1253)</f>
        <v>924</v>
      </c>
      <c r="H1250" s="136">
        <f>SUM(H1251:H1253)</f>
        <v>0</v>
      </c>
    </row>
    <row r="1251" spans="1:8" ht="21.75" customHeight="1">
      <c r="A1251" s="146"/>
      <c r="B1251" s="147"/>
      <c r="C1251" s="150"/>
      <c r="D1251" s="150"/>
      <c r="E1251" s="135">
        <v>2210301</v>
      </c>
      <c r="F1251" s="119" t="s">
        <v>287</v>
      </c>
      <c r="G1251" s="136">
        <v>0</v>
      </c>
      <c r="H1251" s="136">
        <v>0</v>
      </c>
    </row>
    <row r="1252" spans="1:8" ht="21.75" customHeight="1">
      <c r="A1252" s="146"/>
      <c r="B1252" s="147"/>
      <c r="C1252" s="150"/>
      <c r="D1252" s="150"/>
      <c r="E1252" s="135">
        <v>2210302</v>
      </c>
      <c r="F1252" s="119" t="s">
        <v>288</v>
      </c>
      <c r="G1252" s="136">
        <v>0</v>
      </c>
      <c r="H1252" s="136">
        <v>0</v>
      </c>
    </row>
    <row r="1253" spans="1:8" ht="21.75" customHeight="1">
      <c r="A1253" s="146"/>
      <c r="B1253" s="147"/>
      <c r="C1253" s="150"/>
      <c r="D1253" s="150"/>
      <c r="E1253" s="135">
        <v>2210399</v>
      </c>
      <c r="F1253" s="119" t="s">
        <v>289</v>
      </c>
      <c r="G1253" s="136">
        <v>924</v>
      </c>
      <c r="H1253" s="136">
        <v>0</v>
      </c>
    </row>
    <row r="1254" spans="1:8" ht="21.75" customHeight="1">
      <c r="A1254" s="146"/>
      <c r="B1254" s="147"/>
      <c r="C1254" s="150"/>
      <c r="D1254" s="150"/>
      <c r="E1254" s="135">
        <v>222</v>
      </c>
      <c r="F1254" s="116" t="s">
        <v>290</v>
      </c>
      <c r="G1254" s="136">
        <f>SUM(G1255,G1270,G1284,G1289,G1295)</f>
        <v>12387</v>
      </c>
      <c r="H1254" s="136">
        <f>SUM(H1255,H1270,H1284,H1289,H1295)</f>
        <v>5306</v>
      </c>
    </row>
    <row r="1255" spans="1:8" ht="21.75" customHeight="1">
      <c r="A1255" s="146"/>
      <c r="B1255" s="147"/>
      <c r="C1255" s="150"/>
      <c r="D1255" s="150"/>
      <c r="E1255" s="135">
        <v>22201</v>
      </c>
      <c r="F1255" s="116" t="s">
        <v>291</v>
      </c>
      <c r="G1255" s="136">
        <f>SUM(G1256:G1269)</f>
        <v>9568</v>
      </c>
      <c r="H1255" s="136">
        <f>SUM(H1256:H1269)</f>
        <v>5287</v>
      </c>
    </row>
    <row r="1256" spans="1:8" ht="21.75" customHeight="1">
      <c r="A1256" s="146"/>
      <c r="B1256" s="147"/>
      <c r="C1256" s="150"/>
      <c r="D1256" s="150"/>
      <c r="E1256" s="135">
        <v>2220101</v>
      </c>
      <c r="F1256" s="119" t="s">
        <v>383</v>
      </c>
      <c r="G1256" s="136">
        <v>776</v>
      </c>
      <c r="H1256" s="136">
        <v>120</v>
      </c>
    </row>
    <row r="1257" spans="1:8" ht="21.75" customHeight="1">
      <c r="A1257" s="146"/>
      <c r="B1257" s="147"/>
      <c r="C1257" s="150"/>
      <c r="D1257" s="150"/>
      <c r="E1257" s="135">
        <v>2220102</v>
      </c>
      <c r="F1257" s="119" t="s">
        <v>385</v>
      </c>
      <c r="G1257" s="136">
        <v>0</v>
      </c>
      <c r="H1257" s="136">
        <v>0</v>
      </c>
    </row>
    <row r="1258" spans="1:8" ht="21.75" customHeight="1">
      <c r="A1258" s="146"/>
      <c r="B1258" s="147"/>
      <c r="C1258" s="150"/>
      <c r="D1258" s="150"/>
      <c r="E1258" s="135">
        <v>2220103</v>
      </c>
      <c r="F1258" s="119" t="s">
        <v>387</v>
      </c>
      <c r="G1258" s="136">
        <v>0</v>
      </c>
      <c r="H1258" s="136">
        <v>0</v>
      </c>
    </row>
    <row r="1259" spans="1:8" ht="21.75" customHeight="1">
      <c r="A1259" s="146"/>
      <c r="B1259" s="147"/>
      <c r="C1259" s="150"/>
      <c r="D1259" s="150"/>
      <c r="E1259" s="135">
        <v>2220104</v>
      </c>
      <c r="F1259" s="119" t="s">
        <v>292</v>
      </c>
      <c r="G1259" s="136">
        <v>0</v>
      </c>
      <c r="H1259" s="136">
        <v>0</v>
      </c>
    </row>
    <row r="1260" spans="1:8" ht="21.75" customHeight="1">
      <c r="A1260" s="146"/>
      <c r="B1260" s="147"/>
      <c r="C1260" s="150"/>
      <c r="D1260" s="150"/>
      <c r="E1260" s="135">
        <v>2220105</v>
      </c>
      <c r="F1260" s="119" t="s">
        <v>293</v>
      </c>
      <c r="G1260" s="136">
        <v>0</v>
      </c>
      <c r="H1260" s="136">
        <v>0</v>
      </c>
    </row>
    <row r="1261" spans="1:8" ht="21.75" customHeight="1">
      <c r="A1261" s="146"/>
      <c r="B1261" s="147"/>
      <c r="C1261" s="150"/>
      <c r="D1261" s="150"/>
      <c r="E1261" s="135">
        <v>2220106</v>
      </c>
      <c r="F1261" s="119" t="s">
        <v>294</v>
      </c>
      <c r="G1261" s="136">
        <v>0</v>
      </c>
      <c r="H1261" s="136">
        <v>0</v>
      </c>
    </row>
    <row r="1262" spans="1:8" ht="21.75" customHeight="1">
      <c r="A1262" s="146"/>
      <c r="B1262" s="147"/>
      <c r="C1262" s="150"/>
      <c r="D1262" s="150"/>
      <c r="E1262" s="135">
        <v>2220107</v>
      </c>
      <c r="F1262" s="119" t="s">
        <v>295</v>
      </c>
      <c r="G1262" s="136">
        <v>0</v>
      </c>
      <c r="H1262" s="136">
        <v>0</v>
      </c>
    </row>
    <row r="1263" spans="1:8" ht="21.75" customHeight="1">
      <c r="A1263" s="146"/>
      <c r="B1263" s="147"/>
      <c r="C1263" s="152"/>
      <c r="D1263" s="152"/>
      <c r="E1263" s="135">
        <v>2220112</v>
      </c>
      <c r="F1263" s="119" t="s">
        <v>296</v>
      </c>
      <c r="G1263" s="136">
        <v>0</v>
      </c>
      <c r="H1263" s="136">
        <v>0</v>
      </c>
    </row>
    <row r="1264" spans="1:8" ht="21.75" customHeight="1">
      <c r="A1264" s="146"/>
      <c r="B1264" s="147"/>
      <c r="C1264" s="150"/>
      <c r="D1264" s="150"/>
      <c r="E1264" s="135">
        <v>2220113</v>
      </c>
      <c r="F1264" s="119" t="s">
        <v>297</v>
      </c>
      <c r="G1264" s="136">
        <v>467</v>
      </c>
      <c r="H1264" s="136">
        <v>0</v>
      </c>
    </row>
    <row r="1265" spans="1:8" ht="21.75" customHeight="1">
      <c r="A1265" s="146"/>
      <c r="B1265" s="147"/>
      <c r="C1265" s="150"/>
      <c r="D1265" s="150"/>
      <c r="E1265" s="135">
        <v>2220114</v>
      </c>
      <c r="F1265" s="119" t="s">
        <v>298</v>
      </c>
      <c r="G1265" s="136">
        <v>0</v>
      </c>
      <c r="H1265" s="136">
        <v>0</v>
      </c>
    </row>
    <row r="1266" spans="1:8" ht="21.75" customHeight="1">
      <c r="A1266" s="146"/>
      <c r="B1266" s="147"/>
      <c r="C1266" s="150"/>
      <c r="D1266" s="150"/>
      <c r="E1266" s="135">
        <v>2220115</v>
      </c>
      <c r="F1266" s="119" t="s">
        <v>299</v>
      </c>
      <c r="G1266" s="136">
        <v>7088</v>
      </c>
      <c r="H1266" s="136">
        <v>5167</v>
      </c>
    </row>
    <row r="1267" spans="1:8" ht="21.75" customHeight="1">
      <c r="A1267" s="146"/>
      <c r="B1267" s="147"/>
      <c r="C1267" s="150"/>
      <c r="D1267" s="150"/>
      <c r="E1267" s="135">
        <v>2220118</v>
      </c>
      <c r="F1267" s="119" t="s">
        <v>300</v>
      </c>
      <c r="G1267" s="136">
        <v>0</v>
      </c>
      <c r="H1267" s="136">
        <v>0</v>
      </c>
    </row>
    <row r="1268" spans="1:8" ht="21.75" customHeight="1">
      <c r="A1268" s="146"/>
      <c r="B1268" s="147"/>
      <c r="C1268" s="150"/>
      <c r="D1268" s="150"/>
      <c r="E1268" s="135">
        <v>2220150</v>
      </c>
      <c r="F1268" s="119" t="s">
        <v>401</v>
      </c>
      <c r="G1268" s="136">
        <v>0</v>
      </c>
      <c r="H1268" s="136">
        <v>0</v>
      </c>
    </row>
    <row r="1269" spans="1:8" ht="21.75" customHeight="1">
      <c r="A1269" s="146"/>
      <c r="B1269" s="147"/>
      <c r="C1269" s="150"/>
      <c r="D1269" s="150"/>
      <c r="E1269" s="135">
        <v>2220199</v>
      </c>
      <c r="F1269" s="119" t="s">
        <v>301</v>
      </c>
      <c r="G1269" s="136">
        <v>1237</v>
      </c>
      <c r="H1269" s="136">
        <v>0</v>
      </c>
    </row>
    <row r="1270" spans="1:8" ht="21.75" customHeight="1">
      <c r="A1270" s="146"/>
      <c r="B1270" s="147"/>
      <c r="C1270" s="150"/>
      <c r="D1270" s="150"/>
      <c r="E1270" s="135">
        <v>22202</v>
      </c>
      <c r="F1270" s="116" t="s">
        <v>302</v>
      </c>
      <c r="G1270" s="136">
        <f>SUM(G1271:G1283)</f>
        <v>23</v>
      </c>
      <c r="H1270" s="136">
        <f>SUM(H1271:H1283)</f>
        <v>19</v>
      </c>
    </row>
    <row r="1271" spans="1:8" ht="21.75" customHeight="1">
      <c r="A1271" s="146"/>
      <c r="B1271" s="147"/>
      <c r="C1271" s="150"/>
      <c r="D1271" s="150"/>
      <c r="E1271" s="135">
        <v>2220201</v>
      </c>
      <c r="F1271" s="119" t="s">
        <v>383</v>
      </c>
      <c r="G1271" s="136">
        <v>4</v>
      </c>
      <c r="H1271" s="136">
        <v>0</v>
      </c>
    </row>
    <row r="1272" spans="1:8" ht="21.75" customHeight="1">
      <c r="A1272" s="146"/>
      <c r="B1272" s="147"/>
      <c r="C1272" s="150"/>
      <c r="D1272" s="150"/>
      <c r="E1272" s="135">
        <v>2220202</v>
      </c>
      <c r="F1272" s="119" t="s">
        <v>385</v>
      </c>
      <c r="G1272" s="136">
        <v>19</v>
      </c>
      <c r="H1272" s="136">
        <v>19</v>
      </c>
    </row>
    <row r="1273" spans="1:8" ht="21.75" customHeight="1">
      <c r="A1273" s="146"/>
      <c r="B1273" s="147"/>
      <c r="C1273" s="150"/>
      <c r="D1273" s="150"/>
      <c r="E1273" s="135">
        <v>2220203</v>
      </c>
      <c r="F1273" s="119" t="s">
        <v>387</v>
      </c>
      <c r="G1273" s="136">
        <v>0</v>
      </c>
      <c r="H1273" s="136">
        <v>0</v>
      </c>
    </row>
    <row r="1274" spans="1:8" ht="21.75" customHeight="1">
      <c r="A1274" s="146"/>
      <c r="B1274" s="147"/>
      <c r="C1274" s="150"/>
      <c r="D1274" s="150"/>
      <c r="E1274" s="135">
        <v>2220204</v>
      </c>
      <c r="F1274" s="119" t="s">
        <v>303</v>
      </c>
      <c r="G1274" s="136">
        <v>0</v>
      </c>
      <c r="H1274" s="136">
        <v>0</v>
      </c>
    </row>
    <row r="1275" spans="1:8" ht="21.75" customHeight="1">
      <c r="A1275" s="146"/>
      <c r="B1275" s="147"/>
      <c r="C1275" s="150"/>
      <c r="D1275" s="150"/>
      <c r="E1275" s="135">
        <v>2220205</v>
      </c>
      <c r="F1275" s="119" t="s">
        <v>304</v>
      </c>
      <c r="G1275" s="136">
        <v>0</v>
      </c>
      <c r="H1275" s="136">
        <v>0</v>
      </c>
    </row>
    <row r="1276" spans="1:8" ht="21.75" customHeight="1">
      <c r="A1276" s="146"/>
      <c r="B1276" s="147"/>
      <c r="C1276" s="150"/>
      <c r="D1276" s="150"/>
      <c r="E1276" s="135">
        <v>2220206</v>
      </c>
      <c r="F1276" s="119" t="s">
        <v>305</v>
      </c>
      <c r="G1276" s="136">
        <v>0</v>
      </c>
      <c r="H1276" s="136">
        <v>0</v>
      </c>
    </row>
    <row r="1277" spans="1:8" ht="21.75" customHeight="1">
      <c r="A1277" s="146"/>
      <c r="B1277" s="147"/>
      <c r="C1277" s="150"/>
      <c r="D1277" s="150"/>
      <c r="E1277" s="135">
        <v>2220207</v>
      </c>
      <c r="F1277" s="119" t="s">
        <v>306</v>
      </c>
      <c r="G1277" s="136">
        <v>0</v>
      </c>
      <c r="H1277" s="136">
        <v>0</v>
      </c>
    </row>
    <row r="1278" spans="1:8" ht="21.75" customHeight="1">
      <c r="A1278" s="146"/>
      <c r="B1278" s="147"/>
      <c r="C1278" s="150"/>
      <c r="D1278" s="150"/>
      <c r="E1278" s="135">
        <v>2220209</v>
      </c>
      <c r="F1278" s="119" t="s">
        <v>307</v>
      </c>
      <c r="G1278" s="136">
        <v>0</v>
      </c>
      <c r="H1278" s="136">
        <v>0</v>
      </c>
    </row>
    <row r="1279" spans="1:8" ht="21.75" customHeight="1">
      <c r="A1279" s="146"/>
      <c r="B1279" s="147"/>
      <c r="C1279" s="150"/>
      <c r="D1279" s="150"/>
      <c r="E1279" s="135">
        <v>2220210</v>
      </c>
      <c r="F1279" s="119" t="s">
        <v>308</v>
      </c>
      <c r="G1279" s="136">
        <v>0</v>
      </c>
      <c r="H1279" s="136">
        <v>0</v>
      </c>
    </row>
    <row r="1280" spans="1:8" ht="21.75" customHeight="1">
      <c r="A1280" s="146"/>
      <c r="B1280" s="147"/>
      <c r="C1280" s="150"/>
      <c r="D1280" s="150"/>
      <c r="E1280" s="135">
        <v>2220211</v>
      </c>
      <c r="F1280" s="119" t="s">
        <v>309</v>
      </c>
      <c r="G1280" s="136">
        <v>0</v>
      </c>
      <c r="H1280" s="136">
        <v>0</v>
      </c>
    </row>
    <row r="1281" spans="1:8" ht="21.75" customHeight="1">
      <c r="A1281" s="146"/>
      <c r="B1281" s="147"/>
      <c r="C1281" s="150"/>
      <c r="D1281" s="150"/>
      <c r="E1281" s="135">
        <v>2220212</v>
      </c>
      <c r="F1281" s="119" t="s">
        <v>310</v>
      </c>
      <c r="G1281" s="136">
        <v>0</v>
      </c>
      <c r="H1281" s="136">
        <v>0</v>
      </c>
    </row>
    <row r="1282" spans="1:8" ht="21.75" customHeight="1">
      <c r="A1282" s="146"/>
      <c r="B1282" s="147"/>
      <c r="C1282" s="150"/>
      <c r="D1282" s="150"/>
      <c r="E1282" s="135">
        <v>2220250</v>
      </c>
      <c r="F1282" s="119" t="s">
        <v>401</v>
      </c>
      <c r="G1282" s="136">
        <v>0</v>
      </c>
      <c r="H1282" s="136">
        <v>0</v>
      </c>
    </row>
    <row r="1283" spans="1:8" ht="21.75" customHeight="1">
      <c r="A1283" s="146"/>
      <c r="B1283" s="147"/>
      <c r="C1283" s="150"/>
      <c r="D1283" s="150"/>
      <c r="E1283" s="135">
        <v>2220299</v>
      </c>
      <c r="F1283" s="119" t="s">
        <v>311</v>
      </c>
      <c r="G1283" s="136">
        <v>0</v>
      </c>
      <c r="H1283" s="136">
        <v>0</v>
      </c>
    </row>
    <row r="1284" spans="1:8" ht="21.75" customHeight="1">
      <c r="A1284" s="146"/>
      <c r="B1284" s="147"/>
      <c r="C1284" s="150"/>
      <c r="D1284" s="150"/>
      <c r="E1284" s="135">
        <v>22203</v>
      </c>
      <c r="F1284" s="116" t="s">
        <v>312</v>
      </c>
      <c r="G1284" s="136">
        <f>SUM(G1285:G1288)</f>
        <v>0</v>
      </c>
      <c r="H1284" s="136">
        <f>SUM(H1285:H1288)</f>
        <v>0</v>
      </c>
    </row>
    <row r="1285" spans="1:8" ht="21.75" customHeight="1">
      <c r="A1285" s="146"/>
      <c r="B1285" s="147"/>
      <c r="C1285" s="150"/>
      <c r="D1285" s="150"/>
      <c r="E1285" s="135">
        <v>2220301</v>
      </c>
      <c r="F1285" s="119" t="s">
        <v>1486</v>
      </c>
      <c r="G1285" s="136">
        <v>0</v>
      </c>
      <c r="H1285" s="136">
        <v>0</v>
      </c>
    </row>
    <row r="1286" spans="1:8" ht="21.75" customHeight="1">
      <c r="A1286" s="146"/>
      <c r="B1286" s="147"/>
      <c r="C1286" s="150"/>
      <c r="D1286" s="150"/>
      <c r="E1286" s="135">
        <v>2220303</v>
      </c>
      <c r="F1286" s="119" t="s">
        <v>313</v>
      </c>
      <c r="G1286" s="136">
        <v>0</v>
      </c>
      <c r="H1286" s="136">
        <v>0</v>
      </c>
    </row>
    <row r="1287" spans="1:8" ht="21.75" customHeight="1">
      <c r="A1287" s="146"/>
      <c r="B1287" s="147"/>
      <c r="C1287" s="150"/>
      <c r="D1287" s="150"/>
      <c r="E1287" s="135">
        <v>2220304</v>
      </c>
      <c r="F1287" s="119" t="s">
        <v>314</v>
      </c>
      <c r="G1287" s="136">
        <v>0</v>
      </c>
      <c r="H1287" s="136">
        <v>0</v>
      </c>
    </row>
    <row r="1288" spans="1:8" ht="21.75" customHeight="1">
      <c r="A1288" s="146"/>
      <c r="B1288" s="147"/>
      <c r="C1288" s="150"/>
      <c r="D1288" s="150"/>
      <c r="E1288" s="135">
        <v>2220399</v>
      </c>
      <c r="F1288" s="119" t="s">
        <v>1487</v>
      </c>
      <c r="G1288" s="136">
        <v>0</v>
      </c>
      <c r="H1288" s="136">
        <v>0</v>
      </c>
    </row>
    <row r="1289" spans="1:8" ht="21.75" customHeight="1">
      <c r="A1289" s="146"/>
      <c r="B1289" s="147"/>
      <c r="C1289" s="150"/>
      <c r="D1289" s="150"/>
      <c r="E1289" s="135">
        <v>22204</v>
      </c>
      <c r="F1289" s="116" t="s">
        <v>315</v>
      </c>
      <c r="G1289" s="136">
        <f>SUM(G1290:G1294)</f>
        <v>2796</v>
      </c>
      <c r="H1289" s="136">
        <f>SUM(H1290:H1294)</f>
        <v>0</v>
      </c>
    </row>
    <row r="1290" spans="1:8" ht="21.75" customHeight="1">
      <c r="A1290" s="146"/>
      <c r="B1290" s="147"/>
      <c r="C1290" s="150"/>
      <c r="D1290" s="150"/>
      <c r="E1290" s="135">
        <v>2220401</v>
      </c>
      <c r="F1290" s="119" t="s">
        <v>316</v>
      </c>
      <c r="G1290" s="136">
        <v>1600</v>
      </c>
      <c r="H1290" s="136">
        <v>0</v>
      </c>
    </row>
    <row r="1291" spans="1:8" ht="21.75" customHeight="1">
      <c r="A1291" s="146"/>
      <c r="B1291" s="147"/>
      <c r="C1291" s="150"/>
      <c r="D1291" s="150"/>
      <c r="E1291" s="135">
        <v>2220402</v>
      </c>
      <c r="F1291" s="119" t="s">
        <v>317</v>
      </c>
      <c r="G1291" s="136">
        <v>1196</v>
      </c>
      <c r="H1291" s="136">
        <v>0</v>
      </c>
    </row>
    <row r="1292" spans="1:8" ht="21.75" customHeight="1">
      <c r="A1292" s="146"/>
      <c r="B1292" s="147"/>
      <c r="C1292" s="150"/>
      <c r="D1292" s="150"/>
      <c r="E1292" s="135">
        <v>2220403</v>
      </c>
      <c r="F1292" s="119" t="s">
        <v>318</v>
      </c>
      <c r="G1292" s="136">
        <v>0</v>
      </c>
      <c r="H1292" s="136">
        <v>0</v>
      </c>
    </row>
    <row r="1293" spans="1:8" ht="21.75" customHeight="1">
      <c r="A1293" s="146"/>
      <c r="B1293" s="147"/>
      <c r="C1293" s="150"/>
      <c r="D1293" s="150"/>
      <c r="E1293" s="135">
        <v>2220404</v>
      </c>
      <c r="F1293" s="119" t="s">
        <v>319</v>
      </c>
      <c r="G1293" s="136">
        <v>0</v>
      </c>
      <c r="H1293" s="136">
        <v>0</v>
      </c>
    </row>
    <row r="1294" spans="1:8" ht="21.75" customHeight="1">
      <c r="A1294" s="146"/>
      <c r="B1294" s="147"/>
      <c r="C1294" s="150"/>
      <c r="D1294" s="150"/>
      <c r="E1294" s="135">
        <v>2220499</v>
      </c>
      <c r="F1294" s="119" t="s">
        <v>320</v>
      </c>
      <c r="G1294" s="136">
        <v>0</v>
      </c>
      <c r="H1294" s="136">
        <v>0</v>
      </c>
    </row>
    <row r="1295" spans="1:8" ht="21.75" customHeight="1">
      <c r="A1295" s="146"/>
      <c r="B1295" s="147"/>
      <c r="C1295" s="150"/>
      <c r="D1295" s="150"/>
      <c r="E1295" s="135">
        <v>22205</v>
      </c>
      <c r="F1295" s="116" t="s">
        <v>321</v>
      </c>
      <c r="G1295" s="136">
        <f>SUM(G1296:G1306)</f>
        <v>0</v>
      </c>
      <c r="H1295" s="136">
        <f>SUM(H1296:H1306)</f>
        <v>0</v>
      </c>
    </row>
    <row r="1296" spans="1:8" ht="21.75" customHeight="1">
      <c r="A1296" s="146"/>
      <c r="B1296" s="147"/>
      <c r="C1296" s="150"/>
      <c r="D1296" s="150"/>
      <c r="E1296" s="135">
        <v>2220501</v>
      </c>
      <c r="F1296" s="119" t="s">
        <v>322</v>
      </c>
      <c r="G1296" s="136">
        <v>0</v>
      </c>
      <c r="H1296" s="136">
        <v>0</v>
      </c>
    </row>
    <row r="1297" spans="1:8" ht="21.75" customHeight="1">
      <c r="A1297" s="146"/>
      <c r="B1297" s="147"/>
      <c r="C1297" s="150"/>
      <c r="D1297" s="150"/>
      <c r="E1297" s="135">
        <v>2220502</v>
      </c>
      <c r="F1297" s="119" t="s">
        <v>323</v>
      </c>
      <c r="G1297" s="136">
        <v>0</v>
      </c>
      <c r="H1297" s="136">
        <v>0</v>
      </c>
    </row>
    <row r="1298" spans="1:8" ht="21.75" customHeight="1">
      <c r="A1298" s="146"/>
      <c r="B1298" s="147"/>
      <c r="C1298" s="150"/>
      <c r="D1298" s="150"/>
      <c r="E1298" s="135">
        <v>2220503</v>
      </c>
      <c r="F1298" s="119" t="s">
        <v>324</v>
      </c>
      <c r="G1298" s="136">
        <v>0</v>
      </c>
      <c r="H1298" s="136">
        <v>0</v>
      </c>
    </row>
    <row r="1299" spans="1:8" ht="21.75" customHeight="1">
      <c r="A1299" s="146"/>
      <c r="B1299" s="147"/>
      <c r="C1299" s="150"/>
      <c r="D1299" s="150"/>
      <c r="E1299" s="135">
        <v>2220504</v>
      </c>
      <c r="F1299" s="119" t="s">
        <v>325</v>
      </c>
      <c r="G1299" s="136">
        <v>0</v>
      </c>
      <c r="H1299" s="136">
        <v>0</v>
      </c>
    </row>
    <row r="1300" spans="1:8" ht="21.75" customHeight="1">
      <c r="A1300" s="146"/>
      <c r="B1300" s="147"/>
      <c r="C1300" s="150"/>
      <c r="D1300" s="150"/>
      <c r="E1300" s="135">
        <v>2220505</v>
      </c>
      <c r="F1300" s="119" t="s">
        <v>326</v>
      </c>
      <c r="G1300" s="136">
        <v>0</v>
      </c>
      <c r="H1300" s="136">
        <v>0</v>
      </c>
    </row>
    <row r="1301" spans="1:8" ht="21.75" customHeight="1">
      <c r="A1301" s="146"/>
      <c r="B1301" s="147"/>
      <c r="C1301" s="150"/>
      <c r="D1301" s="150"/>
      <c r="E1301" s="135">
        <v>2220506</v>
      </c>
      <c r="F1301" s="119" t="s">
        <v>327</v>
      </c>
      <c r="G1301" s="136">
        <v>0</v>
      </c>
      <c r="H1301" s="136">
        <v>0</v>
      </c>
    </row>
    <row r="1302" spans="1:8" ht="21.75" customHeight="1">
      <c r="A1302" s="146"/>
      <c r="B1302" s="147"/>
      <c r="C1302" s="150"/>
      <c r="D1302" s="150"/>
      <c r="E1302" s="135">
        <v>2220507</v>
      </c>
      <c r="F1302" s="119" t="s">
        <v>328</v>
      </c>
      <c r="G1302" s="136">
        <v>0</v>
      </c>
      <c r="H1302" s="136">
        <v>0</v>
      </c>
    </row>
    <row r="1303" spans="1:8" ht="21.75" customHeight="1">
      <c r="A1303" s="146"/>
      <c r="B1303" s="147"/>
      <c r="C1303" s="150"/>
      <c r="D1303" s="150"/>
      <c r="E1303" s="135">
        <v>2220508</v>
      </c>
      <c r="F1303" s="119" t="s">
        <v>329</v>
      </c>
      <c r="G1303" s="136">
        <v>0</v>
      </c>
      <c r="H1303" s="136">
        <v>0</v>
      </c>
    </row>
    <row r="1304" spans="1:8" ht="21.75" customHeight="1">
      <c r="A1304" s="146"/>
      <c r="B1304" s="147"/>
      <c r="C1304" s="150"/>
      <c r="D1304" s="150"/>
      <c r="E1304" s="135">
        <v>2220509</v>
      </c>
      <c r="F1304" s="119" t="s">
        <v>330</v>
      </c>
      <c r="G1304" s="136">
        <v>0</v>
      </c>
      <c r="H1304" s="136">
        <v>0</v>
      </c>
    </row>
    <row r="1305" spans="1:8" ht="21.75" customHeight="1">
      <c r="A1305" s="146"/>
      <c r="B1305" s="147"/>
      <c r="C1305" s="150"/>
      <c r="D1305" s="150"/>
      <c r="E1305" s="135">
        <v>2220510</v>
      </c>
      <c r="F1305" s="119" t="s">
        <v>331</v>
      </c>
      <c r="G1305" s="136">
        <v>0</v>
      </c>
      <c r="H1305" s="136">
        <v>0</v>
      </c>
    </row>
    <row r="1306" spans="1:8" ht="21.75" customHeight="1">
      <c r="A1306" s="146"/>
      <c r="B1306" s="147"/>
      <c r="C1306" s="150"/>
      <c r="D1306" s="150"/>
      <c r="E1306" s="135">
        <v>2220599</v>
      </c>
      <c r="F1306" s="119" t="s">
        <v>332</v>
      </c>
      <c r="G1306" s="136">
        <v>0</v>
      </c>
      <c r="H1306" s="136">
        <v>0</v>
      </c>
    </row>
    <row r="1307" spans="1:8" ht="21.75" customHeight="1">
      <c r="A1307" s="146"/>
      <c r="B1307" s="147"/>
      <c r="C1307" s="150"/>
      <c r="D1307" s="150"/>
      <c r="E1307" s="135">
        <v>224</v>
      </c>
      <c r="F1307" s="116" t="s">
        <v>1488</v>
      </c>
      <c r="G1307" s="136">
        <f>G1308+G1320+G1326+G1332+G1340+G1353+G1357+G1363</f>
        <v>5439</v>
      </c>
      <c r="H1307" s="136">
        <f>H1308+H1320+H1326+H1332+H1340+H1353+H1357+H1363</f>
        <v>1958</v>
      </c>
    </row>
    <row r="1308" spans="1:8" ht="21.75" customHeight="1">
      <c r="A1308" s="146"/>
      <c r="B1308" s="147"/>
      <c r="C1308" s="150"/>
      <c r="D1308" s="150"/>
      <c r="E1308" s="135">
        <v>22401</v>
      </c>
      <c r="F1308" s="116" t="s">
        <v>1489</v>
      </c>
      <c r="G1308" s="136">
        <f>SUM(G1309:G1319)</f>
        <v>1265</v>
      </c>
      <c r="H1308" s="136">
        <f>SUM(H1309:H1319)</f>
        <v>681</v>
      </c>
    </row>
    <row r="1309" spans="1:8" ht="21.75" customHeight="1">
      <c r="A1309" s="146"/>
      <c r="B1309" s="147"/>
      <c r="C1309" s="152"/>
      <c r="D1309" s="152"/>
      <c r="E1309" s="135">
        <v>2240101</v>
      </c>
      <c r="F1309" s="119" t="s">
        <v>383</v>
      </c>
      <c r="G1309" s="136">
        <v>978</v>
      </c>
      <c r="H1309" s="136">
        <v>451</v>
      </c>
    </row>
    <row r="1310" spans="1:8" ht="21.75" customHeight="1">
      <c r="A1310" s="146"/>
      <c r="B1310" s="147"/>
      <c r="C1310" s="150"/>
      <c r="D1310" s="150"/>
      <c r="E1310" s="135">
        <v>2240102</v>
      </c>
      <c r="F1310" s="119" t="s">
        <v>385</v>
      </c>
      <c r="G1310" s="136">
        <v>0</v>
      </c>
      <c r="H1310" s="136">
        <v>0</v>
      </c>
    </row>
    <row r="1311" spans="1:8" ht="21.75" customHeight="1">
      <c r="A1311" s="146"/>
      <c r="B1311" s="147"/>
      <c r="C1311" s="150"/>
      <c r="D1311" s="150"/>
      <c r="E1311" s="135">
        <v>2240103</v>
      </c>
      <c r="F1311" s="119" t="s">
        <v>387</v>
      </c>
      <c r="G1311" s="136">
        <v>0</v>
      </c>
      <c r="H1311" s="136">
        <v>0</v>
      </c>
    </row>
    <row r="1312" spans="1:8" ht="21.75" customHeight="1">
      <c r="A1312" s="146"/>
      <c r="B1312" s="147"/>
      <c r="C1312" s="150"/>
      <c r="D1312" s="150"/>
      <c r="E1312" s="135">
        <v>2240104</v>
      </c>
      <c r="F1312" s="119" t="s">
        <v>1490</v>
      </c>
      <c r="G1312" s="136">
        <v>11</v>
      </c>
      <c r="H1312" s="136">
        <v>0</v>
      </c>
    </row>
    <row r="1313" spans="1:8" ht="21.75" customHeight="1">
      <c r="A1313" s="146"/>
      <c r="B1313" s="147"/>
      <c r="C1313" s="150"/>
      <c r="D1313" s="150"/>
      <c r="E1313" s="135">
        <v>2240105</v>
      </c>
      <c r="F1313" s="119" t="s">
        <v>164</v>
      </c>
      <c r="G1313" s="136">
        <v>0</v>
      </c>
      <c r="H1313" s="136">
        <v>0</v>
      </c>
    </row>
    <row r="1314" spans="1:8" ht="21.75" customHeight="1">
      <c r="A1314" s="146"/>
      <c r="B1314" s="147"/>
      <c r="C1314" s="150"/>
      <c r="D1314" s="150"/>
      <c r="E1314" s="135">
        <v>2240106</v>
      </c>
      <c r="F1314" s="119" t="s">
        <v>1491</v>
      </c>
      <c r="G1314" s="136">
        <v>14</v>
      </c>
      <c r="H1314" s="136">
        <v>0</v>
      </c>
    </row>
    <row r="1315" spans="1:8" ht="21.75" customHeight="1">
      <c r="A1315" s="146"/>
      <c r="B1315" s="147"/>
      <c r="C1315" s="150"/>
      <c r="D1315" s="150"/>
      <c r="E1315" s="135">
        <v>2240107</v>
      </c>
      <c r="F1315" s="119" t="s">
        <v>1492</v>
      </c>
      <c r="G1315" s="136">
        <v>0</v>
      </c>
      <c r="H1315" s="136">
        <v>0</v>
      </c>
    </row>
    <row r="1316" spans="1:8" ht="21.75" customHeight="1">
      <c r="A1316" s="146"/>
      <c r="B1316" s="147"/>
      <c r="C1316" s="150"/>
      <c r="D1316" s="150"/>
      <c r="E1316" s="135">
        <v>2240108</v>
      </c>
      <c r="F1316" s="119" t="s">
        <v>1493</v>
      </c>
      <c r="G1316" s="136">
        <v>0</v>
      </c>
      <c r="H1316" s="136">
        <v>0</v>
      </c>
    </row>
    <row r="1317" spans="1:8" ht="21.75" customHeight="1">
      <c r="A1317" s="146"/>
      <c r="B1317" s="147"/>
      <c r="C1317" s="150"/>
      <c r="D1317" s="150"/>
      <c r="E1317" s="135">
        <v>2240109</v>
      </c>
      <c r="F1317" s="119" t="s">
        <v>1494</v>
      </c>
      <c r="G1317" s="136">
        <v>0</v>
      </c>
      <c r="H1317" s="136">
        <v>0</v>
      </c>
    </row>
    <row r="1318" spans="1:8" ht="21.75" customHeight="1">
      <c r="A1318" s="146"/>
      <c r="B1318" s="147"/>
      <c r="C1318" s="150"/>
      <c r="D1318" s="150"/>
      <c r="E1318" s="135">
        <v>2240150</v>
      </c>
      <c r="F1318" s="119" t="s">
        <v>401</v>
      </c>
      <c r="G1318" s="136">
        <v>0</v>
      </c>
      <c r="H1318" s="136">
        <v>0</v>
      </c>
    </row>
    <row r="1319" spans="1:8" ht="21.75" customHeight="1">
      <c r="A1319" s="146"/>
      <c r="B1319" s="147"/>
      <c r="C1319" s="150"/>
      <c r="D1319" s="150"/>
      <c r="E1319" s="135">
        <v>2240199</v>
      </c>
      <c r="F1319" s="119" t="s">
        <v>1495</v>
      </c>
      <c r="G1319" s="136">
        <v>262</v>
      </c>
      <c r="H1319" s="136">
        <v>230</v>
      </c>
    </row>
    <row r="1320" spans="1:8" ht="21.75" customHeight="1">
      <c r="A1320" s="146"/>
      <c r="B1320" s="147"/>
      <c r="C1320" s="150"/>
      <c r="D1320" s="150"/>
      <c r="E1320" s="135">
        <v>22402</v>
      </c>
      <c r="F1320" s="116" t="s">
        <v>1496</v>
      </c>
      <c r="G1320" s="136">
        <f>SUM(G1321:G1325)</f>
        <v>2400</v>
      </c>
      <c r="H1320" s="136">
        <f>SUM(H1321:H1325)</f>
        <v>1224</v>
      </c>
    </row>
    <row r="1321" spans="1:8" ht="21.75" customHeight="1">
      <c r="A1321" s="146"/>
      <c r="B1321" s="147"/>
      <c r="C1321" s="150"/>
      <c r="D1321" s="150"/>
      <c r="E1321" s="135">
        <v>2240201</v>
      </c>
      <c r="F1321" s="119" t="s">
        <v>383</v>
      </c>
      <c r="G1321" s="136">
        <v>1119</v>
      </c>
      <c r="H1321" s="136">
        <v>423</v>
      </c>
    </row>
    <row r="1322" spans="1:8" ht="21.75" customHeight="1">
      <c r="A1322" s="146"/>
      <c r="B1322" s="147"/>
      <c r="C1322" s="150"/>
      <c r="D1322" s="150"/>
      <c r="E1322" s="135">
        <v>2240202</v>
      </c>
      <c r="F1322" s="119" t="s">
        <v>385</v>
      </c>
      <c r="G1322" s="136">
        <v>0</v>
      </c>
      <c r="H1322" s="136">
        <v>0</v>
      </c>
    </row>
    <row r="1323" spans="1:8" ht="21.75" customHeight="1">
      <c r="A1323" s="146"/>
      <c r="B1323" s="147"/>
      <c r="C1323" s="150"/>
      <c r="D1323" s="150"/>
      <c r="E1323" s="135">
        <v>2240203</v>
      </c>
      <c r="F1323" s="119" t="s">
        <v>387</v>
      </c>
      <c r="G1323" s="136">
        <v>0</v>
      </c>
      <c r="H1323" s="136">
        <v>0</v>
      </c>
    </row>
    <row r="1324" spans="1:8" ht="21.75" customHeight="1">
      <c r="A1324" s="146"/>
      <c r="B1324" s="147"/>
      <c r="C1324" s="150"/>
      <c r="D1324" s="150"/>
      <c r="E1324" s="135">
        <v>2240204</v>
      </c>
      <c r="F1324" s="119" t="s">
        <v>1497</v>
      </c>
      <c r="G1324" s="136">
        <v>631</v>
      </c>
      <c r="H1324" s="136">
        <v>500</v>
      </c>
    </row>
    <row r="1325" spans="1:8" ht="21.75" customHeight="1">
      <c r="A1325" s="146"/>
      <c r="B1325" s="147"/>
      <c r="C1325" s="150"/>
      <c r="D1325" s="150"/>
      <c r="E1325" s="135">
        <v>2240299</v>
      </c>
      <c r="F1325" s="119" t="s">
        <v>1498</v>
      </c>
      <c r="G1325" s="136">
        <v>650</v>
      </c>
      <c r="H1325" s="136">
        <v>301</v>
      </c>
    </row>
    <row r="1326" spans="1:8" ht="21.75" customHeight="1">
      <c r="A1326" s="146"/>
      <c r="B1326" s="147"/>
      <c r="C1326" s="150"/>
      <c r="D1326" s="150"/>
      <c r="E1326" s="135">
        <v>22403</v>
      </c>
      <c r="F1326" s="116" t="s">
        <v>1499</v>
      </c>
      <c r="G1326" s="136">
        <f>SUM(G1327:G1331)</f>
        <v>507</v>
      </c>
      <c r="H1326" s="136">
        <f>SUM(H1327:H1331)</f>
        <v>53</v>
      </c>
    </row>
    <row r="1327" spans="1:8" ht="21.75" customHeight="1">
      <c r="A1327" s="146"/>
      <c r="B1327" s="147"/>
      <c r="C1327" s="150"/>
      <c r="D1327" s="150"/>
      <c r="E1327" s="135">
        <v>2240301</v>
      </c>
      <c r="F1327" s="119" t="s">
        <v>383</v>
      </c>
      <c r="G1327" s="136">
        <v>0</v>
      </c>
      <c r="H1327" s="136">
        <v>0</v>
      </c>
    </row>
    <row r="1328" spans="1:8" ht="21.75" customHeight="1">
      <c r="A1328" s="146"/>
      <c r="B1328" s="147"/>
      <c r="C1328" s="150"/>
      <c r="D1328" s="150"/>
      <c r="E1328" s="135">
        <v>2240302</v>
      </c>
      <c r="F1328" s="119" t="s">
        <v>385</v>
      </c>
      <c r="G1328" s="136">
        <v>0</v>
      </c>
      <c r="H1328" s="136">
        <v>0</v>
      </c>
    </row>
    <row r="1329" spans="1:8" ht="21.75" customHeight="1">
      <c r="A1329" s="146"/>
      <c r="B1329" s="147"/>
      <c r="C1329" s="150"/>
      <c r="D1329" s="150"/>
      <c r="E1329" s="135">
        <v>2240303</v>
      </c>
      <c r="F1329" s="119" t="s">
        <v>387</v>
      </c>
      <c r="G1329" s="136">
        <v>0</v>
      </c>
      <c r="H1329" s="136">
        <v>0</v>
      </c>
    </row>
    <row r="1330" spans="1:8" ht="21.75" customHeight="1">
      <c r="A1330" s="146"/>
      <c r="B1330" s="147"/>
      <c r="C1330" s="150"/>
      <c r="D1330" s="150"/>
      <c r="E1330" s="135">
        <v>2240304</v>
      </c>
      <c r="F1330" s="119" t="s">
        <v>1500</v>
      </c>
      <c r="G1330" s="136">
        <v>507</v>
      </c>
      <c r="H1330" s="136">
        <v>53</v>
      </c>
    </row>
    <row r="1331" spans="1:8" ht="21.75" customHeight="1">
      <c r="A1331" s="146"/>
      <c r="B1331" s="147"/>
      <c r="C1331" s="150"/>
      <c r="D1331" s="150"/>
      <c r="E1331" s="135">
        <v>2240399</v>
      </c>
      <c r="F1331" s="119" t="s">
        <v>1501</v>
      </c>
      <c r="G1331" s="136">
        <v>0</v>
      </c>
      <c r="H1331" s="136">
        <v>0</v>
      </c>
    </row>
    <row r="1332" spans="1:8" ht="21.75" customHeight="1">
      <c r="A1332" s="146"/>
      <c r="B1332" s="147"/>
      <c r="C1332" s="150"/>
      <c r="D1332" s="150"/>
      <c r="E1332" s="135">
        <v>22404</v>
      </c>
      <c r="F1332" s="116" t="s">
        <v>1502</v>
      </c>
      <c r="G1332" s="136">
        <f>SUM(G1333:G1339)</f>
        <v>0</v>
      </c>
      <c r="H1332" s="136">
        <f>SUM(H1333:H1339)</f>
        <v>0</v>
      </c>
    </row>
    <row r="1333" spans="1:8" ht="21.75" customHeight="1">
      <c r="A1333" s="146"/>
      <c r="B1333" s="147"/>
      <c r="C1333" s="150"/>
      <c r="D1333" s="150"/>
      <c r="E1333" s="135">
        <v>2240401</v>
      </c>
      <c r="F1333" s="119" t="s">
        <v>383</v>
      </c>
      <c r="G1333" s="136">
        <v>0</v>
      </c>
      <c r="H1333" s="136">
        <v>0</v>
      </c>
    </row>
    <row r="1334" spans="1:8" ht="21.75" customHeight="1">
      <c r="A1334" s="146"/>
      <c r="B1334" s="147"/>
      <c r="C1334" s="150"/>
      <c r="D1334" s="150"/>
      <c r="E1334" s="135">
        <v>2240402</v>
      </c>
      <c r="F1334" s="119" t="s">
        <v>385</v>
      </c>
      <c r="G1334" s="136">
        <v>0</v>
      </c>
      <c r="H1334" s="136">
        <v>0</v>
      </c>
    </row>
    <row r="1335" spans="1:8" ht="21.75" customHeight="1">
      <c r="A1335" s="146"/>
      <c r="B1335" s="147"/>
      <c r="C1335" s="150"/>
      <c r="D1335" s="150"/>
      <c r="E1335" s="135">
        <v>2240403</v>
      </c>
      <c r="F1335" s="119" t="s">
        <v>387</v>
      </c>
      <c r="G1335" s="136">
        <v>0</v>
      </c>
      <c r="H1335" s="136">
        <v>0</v>
      </c>
    </row>
    <row r="1336" spans="1:8" ht="21.75" customHeight="1">
      <c r="A1336" s="146"/>
      <c r="B1336" s="147"/>
      <c r="C1336" s="150"/>
      <c r="D1336" s="150"/>
      <c r="E1336" s="135">
        <v>2240404</v>
      </c>
      <c r="F1336" s="119" t="s">
        <v>1503</v>
      </c>
      <c r="G1336" s="136">
        <v>0</v>
      </c>
      <c r="H1336" s="136">
        <v>0</v>
      </c>
    </row>
    <row r="1337" spans="1:8" ht="21.75" customHeight="1">
      <c r="A1337" s="146"/>
      <c r="B1337" s="147"/>
      <c r="C1337" s="150"/>
      <c r="D1337" s="150"/>
      <c r="E1337" s="135">
        <v>2240405</v>
      </c>
      <c r="F1337" s="119" t="s">
        <v>1504</v>
      </c>
      <c r="G1337" s="136">
        <v>0</v>
      </c>
      <c r="H1337" s="136">
        <v>0</v>
      </c>
    </row>
    <row r="1338" spans="1:8" ht="21.75" customHeight="1">
      <c r="A1338" s="146"/>
      <c r="B1338" s="147"/>
      <c r="C1338" s="150"/>
      <c r="D1338" s="150"/>
      <c r="E1338" s="135">
        <v>2240450</v>
      </c>
      <c r="F1338" s="119" t="s">
        <v>401</v>
      </c>
      <c r="G1338" s="136">
        <v>0</v>
      </c>
      <c r="H1338" s="136">
        <v>0</v>
      </c>
    </row>
    <row r="1339" spans="1:8" ht="21.75" customHeight="1">
      <c r="A1339" s="146"/>
      <c r="B1339" s="147"/>
      <c r="C1339" s="150"/>
      <c r="D1339" s="150"/>
      <c r="E1339" s="135">
        <v>2240499</v>
      </c>
      <c r="F1339" s="119" t="s">
        <v>1505</v>
      </c>
      <c r="G1339" s="136">
        <v>0</v>
      </c>
      <c r="H1339" s="136">
        <v>0</v>
      </c>
    </row>
    <row r="1340" spans="1:8" ht="21.75" customHeight="1">
      <c r="A1340" s="146"/>
      <c r="B1340" s="147"/>
      <c r="C1340" s="150"/>
      <c r="D1340" s="150"/>
      <c r="E1340" s="135">
        <v>22405</v>
      </c>
      <c r="F1340" s="116" t="s">
        <v>250</v>
      </c>
      <c r="G1340" s="136">
        <f>SUM(G1341:G1352)</f>
        <v>56</v>
      </c>
      <c r="H1340" s="136">
        <f>SUM(H1341:H1352)</f>
        <v>0</v>
      </c>
    </row>
    <row r="1341" spans="1:8" ht="21.75" customHeight="1">
      <c r="A1341" s="146"/>
      <c r="B1341" s="147"/>
      <c r="C1341" s="150"/>
      <c r="D1341" s="150"/>
      <c r="E1341" s="135">
        <v>2240501</v>
      </c>
      <c r="F1341" s="119" t="s">
        <v>383</v>
      </c>
      <c r="G1341" s="136">
        <v>54</v>
      </c>
      <c r="H1341" s="136">
        <v>0</v>
      </c>
    </row>
    <row r="1342" spans="1:8" ht="21.75" customHeight="1">
      <c r="A1342" s="146"/>
      <c r="B1342" s="147"/>
      <c r="C1342" s="150"/>
      <c r="D1342" s="150"/>
      <c r="E1342" s="135">
        <v>2240502</v>
      </c>
      <c r="F1342" s="119" t="s">
        <v>385</v>
      </c>
      <c r="G1342" s="136">
        <v>0</v>
      </c>
      <c r="H1342" s="136">
        <v>0</v>
      </c>
    </row>
    <row r="1343" spans="1:8" ht="21.75" customHeight="1">
      <c r="A1343" s="146"/>
      <c r="B1343" s="147"/>
      <c r="C1343" s="150"/>
      <c r="D1343" s="150"/>
      <c r="E1343" s="135">
        <v>2240503</v>
      </c>
      <c r="F1343" s="119" t="s">
        <v>387</v>
      </c>
      <c r="G1343" s="136">
        <v>0</v>
      </c>
      <c r="H1343" s="136">
        <v>0</v>
      </c>
    </row>
    <row r="1344" spans="1:8" ht="21.75" customHeight="1">
      <c r="A1344" s="146"/>
      <c r="B1344" s="147"/>
      <c r="C1344" s="150"/>
      <c r="D1344" s="150"/>
      <c r="E1344" s="135">
        <v>2240504</v>
      </c>
      <c r="F1344" s="119" t="s">
        <v>251</v>
      </c>
      <c r="G1344" s="136">
        <v>0</v>
      </c>
      <c r="H1344" s="136">
        <v>0</v>
      </c>
    </row>
    <row r="1345" spans="1:8" ht="21.75" customHeight="1">
      <c r="A1345" s="146"/>
      <c r="B1345" s="147"/>
      <c r="C1345" s="150"/>
      <c r="D1345" s="150"/>
      <c r="E1345" s="135">
        <v>2240505</v>
      </c>
      <c r="F1345" s="119" t="s">
        <v>252</v>
      </c>
      <c r="G1345" s="136">
        <v>0</v>
      </c>
      <c r="H1345" s="136">
        <v>0</v>
      </c>
    </row>
    <row r="1346" spans="1:8" ht="21.75" customHeight="1">
      <c r="A1346" s="146"/>
      <c r="B1346" s="147"/>
      <c r="C1346" s="150"/>
      <c r="D1346" s="150"/>
      <c r="E1346" s="135">
        <v>2240506</v>
      </c>
      <c r="F1346" s="119" t="s">
        <v>253</v>
      </c>
      <c r="G1346" s="136">
        <v>0</v>
      </c>
      <c r="H1346" s="136">
        <v>0</v>
      </c>
    </row>
    <row r="1347" spans="1:8" ht="21.75" customHeight="1">
      <c r="A1347" s="146"/>
      <c r="B1347" s="147"/>
      <c r="C1347" s="150"/>
      <c r="D1347" s="150"/>
      <c r="E1347" s="135">
        <v>2240507</v>
      </c>
      <c r="F1347" s="119" t="s">
        <v>254</v>
      </c>
      <c r="G1347" s="136">
        <v>0</v>
      </c>
      <c r="H1347" s="136">
        <v>0</v>
      </c>
    </row>
    <row r="1348" spans="1:8" ht="21.75" customHeight="1">
      <c r="A1348" s="146"/>
      <c r="B1348" s="147"/>
      <c r="C1348" s="150"/>
      <c r="D1348" s="150"/>
      <c r="E1348" s="135">
        <v>2240508</v>
      </c>
      <c r="F1348" s="119" t="s">
        <v>255</v>
      </c>
      <c r="G1348" s="136">
        <v>0</v>
      </c>
      <c r="H1348" s="136">
        <v>0</v>
      </c>
    </row>
    <row r="1349" spans="1:8" ht="21.75" customHeight="1">
      <c r="A1349" s="146"/>
      <c r="B1349" s="147"/>
      <c r="C1349" s="150"/>
      <c r="D1349" s="150"/>
      <c r="E1349" s="135">
        <v>2240509</v>
      </c>
      <c r="F1349" s="119" t="s">
        <v>256</v>
      </c>
      <c r="G1349" s="136">
        <v>0</v>
      </c>
      <c r="H1349" s="136">
        <v>0</v>
      </c>
    </row>
    <row r="1350" spans="1:8" ht="21.75" customHeight="1">
      <c r="A1350" s="146"/>
      <c r="B1350" s="147"/>
      <c r="C1350" s="150"/>
      <c r="D1350" s="150"/>
      <c r="E1350" s="135">
        <v>2240510</v>
      </c>
      <c r="F1350" s="119" t="s">
        <v>257</v>
      </c>
      <c r="G1350" s="136">
        <v>0</v>
      </c>
      <c r="H1350" s="136">
        <v>0</v>
      </c>
    </row>
    <row r="1351" spans="1:8" ht="21.75" customHeight="1">
      <c r="A1351" s="146"/>
      <c r="B1351" s="147"/>
      <c r="C1351" s="150"/>
      <c r="D1351" s="150"/>
      <c r="E1351" s="135">
        <v>2240550</v>
      </c>
      <c r="F1351" s="119" t="s">
        <v>258</v>
      </c>
      <c r="G1351" s="136">
        <v>0</v>
      </c>
      <c r="H1351" s="136">
        <v>0</v>
      </c>
    </row>
    <row r="1352" spans="1:8" ht="21.75" customHeight="1">
      <c r="A1352" s="146"/>
      <c r="B1352" s="147"/>
      <c r="C1352" s="150"/>
      <c r="D1352" s="150"/>
      <c r="E1352" s="135">
        <v>2240599</v>
      </c>
      <c r="F1352" s="119" t="s">
        <v>259</v>
      </c>
      <c r="G1352" s="136">
        <v>2</v>
      </c>
      <c r="H1352" s="136">
        <v>0</v>
      </c>
    </row>
    <row r="1353" spans="1:8" ht="21.75" customHeight="1">
      <c r="A1353" s="146"/>
      <c r="B1353" s="147"/>
      <c r="C1353" s="150"/>
      <c r="D1353" s="150"/>
      <c r="E1353" s="135">
        <v>22406</v>
      </c>
      <c r="F1353" s="116" t="s">
        <v>1506</v>
      </c>
      <c r="G1353" s="136">
        <f>SUM(G1354:G1356)</f>
        <v>-12</v>
      </c>
      <c r="H1353" s="136">
        <f>SUM(H1354:H1356)</f>
        <v>0</v>
      </c>
    </row>
    <row r="1354" spans="1:8" ht="21.75" customHeight="1">
      <c r="A1354" s="146"/>
      <c r="B1354" s="147"/>
      <c r="C1354" s="150"/>
      <c r="D1354" s="150"/>
      <c r="E1354" s="135">
        <v>2240601</v>
      </c>
      <c r="F1354" s="119" t="s">
        <v>224</v>
      </c>
      <c r="G1354" s="136">
        <v>-12</v>
      </c>
      <c r="H1354" s="136">
        <v>0</v>
      </c>
    </row>
    <row r="1355" spans="1:8" ht="21.75" customHeight="1">
      <c r="A1355" s="146"/>
      <c r="B1355" s="147"/>
      <c r="C1355" s="150"/>
      <c r="D1355" s="150"/>
      <c r="E1355" s="135">
        <v>2240602</v>
      </c>
      <c r="F1355" s="119" t="s">
        <v>1507</v>
      </c>
      <c r="G1355" s="136">
        <v>0</v>
      </c>
      <c r="H1355" s="136">
        <v>0</v>
      </c>
    </row>
    <row r="1356" spans="1:8" ht="21.75" customHeight="1">
      <c r="A1356" s="146"/>
      <c r="B1356" s="147"/>
      <c r="C1356" s="150"/>
      <c r="D1356" s="150"/>
      <c r="E1356" s="135">
        <v>2240699</v>
      </c>
      <c r="F1356" s="119" t="s">
        <v>1508</v>
      </c>
      <c r="G1356" s="136">
        <v>0</v>
      </c>
      <c r="H1356" s="136">
        <v>0</v>
      </c>
    </row>
    <row r="1357" spans="1:8" ht="21.75" customHeight="1">
      <c r="A1357" s="146"/>
      <c r="B1357" s="147"/>
      <c r="C1357" s="150"/>
      <c r="D1357" s="150"/>
      <c r="E1357" s="135">
        <v>22407</v>
      </c>
      <c r="F1357" s="116" t="s">
        <v>1509</v>
      </c>
      <c r="G1357" s="136">
        <f>SUM(G1358:G1362)</f>
        <v>1223</v>
      </c>
      <c r="H1357" s="136">
        <f>SUM(H1358:H1362)</f>
        <v>0</v>
      </c>
    </row>
    <row r="1358" spans="1:8" ht="21.75" customHeight="1">
      <c r="A1358" s="146"/>
      <c r="B1358" s="147"/>
      <c r="C1358" s="150"/>
      <c r="D1358" s="150"/>
      <c r="E1358" s="135">
        <v>2240701</v>
      </c>
      <c r="F1358" s="119" t="s">
        <v>979</v>
      </c>
      <c r="G1358" s="136">
        <v>719</v>
      </c>
      <c r="H1358" s="136">
        <v>0</v>
      </c>
    </row>
    <row r="1359" spans="1:8" ht="21.75" customHeight="1">
      <c r="A1359" s="146"/>
      <c r="B1359" s="147"/>
      <c r="C1359" s="150"/>
      <c r="D1359" s="150"/>
      <c r="E1359" s="135">
        <v>2240702</v>
      </c>
      <c r="F1359" s="119" t="s">
        <v>980</v>
      </c>
      <c r="G1359" s="136">
        <v>51</v>
      </c>
      <c r="H1359" s="136">
        <v>0</v>
      </c>
    </row>
    <row r="1360" spans="1:8" ht="21.75" customHeight="1">
      <c r="A1360" s="146"/>
      <c r="B1360" s="147"/>
      <c r="C1360" s="150"/>
      <c r="D1360" s="150"/>
      <c r="E1360" s="135">
        <v>2240703</v>
      </c>
      <c r="F1360" s="119" t="s">
        <v>1510</v>
      </c>
      <c r="G1360" s="136">
        <v>0</v>
      </c>
      <c r="H1360" s="136">
        <v>0</v>
      </c>
    </row>
    <row r="1361" spans="1:8" ht="21.75" customHeight="1">
      <c r="A1361" s="146"/>
      <c r="B1361" s="147"/>
      <c r="C1361" s="150"/>
      <c r="D1361" s="150"/>
      <c r="E1361" s="135">
        <v>2240704</v>
      </c>
      <c r="F1361" s="119" t="s">
        <v>981</v>
      </c>
      <c r="G1361" s="136">
        <v>236</v>
      </c>
      <c r="H1361" s="136">
        <v>0</v>
      </c>
    </row>
    <row r="1362" spans="1:8" ht="21.75" customHeight="1">
      <c r="A1362" s="146"/>
      <c r="B1362" s="147"/>
      <c r="C1362" s="150"/>
      <c r="D1362" s="150"/>
      <c r="E1362" s="135">
        <v>2240799</v>
      </c>
      <c r="F1362" s="119" t="s">
        <v>982</v>
      </c>
      <c r="G1362" s="136">
        <v>217</v>
      </c>
      <c r="H1362" s="136">
        <v>0</v>
      </c>
    </row>
    <row r="1363" spans="1:8" ht="21.75" customHeight="1">
      <c r="A1363" s="146"/>
      <c r="B1363" s="147"/>
      <c r="C1363" s="150"/>
      <c r="D1363" s="150"/>
      <c r="E1363" s="135">
        <v>22499</v>
      </c>
      <c r="F1363" s="116" t="s">
        <v>1511</v>
      </c>
      <c r="G1363" s="136">
        <v>0</v>
      </c>
      <c r="H1363" s="136">
        <v>0</v>
      </c>
    </row>
    <row r="1364" spans="1:8" ht="21.75" customHeight="1">
      <c r="A1364" s="146"/>
      <c r="B1364" s="147"/>
      <c r="C1364" s="150"/>
      <c r="D1364" s="150"/>
      <c r="E1364" s="135">
        <v>229</v>
      </c>
      <c r="F1364" s="116" t="s">
        <v>1512</v>
      </c>
      <c r="G1364" s="136">
        <f>G1365</f>
        <v>6199</v>
      </c>
      <c r="H1364" s="136">
        <f>H1365</f>
        <v>225</v>
      </c>
    </row>
    <row r="1365" spans="1:8" ht="21.75" customHeight="1">
      <c r="A1365" s="146"/>
      <c r="B1365" s="147"/>
      <c r="C1365" s="150"/>
      <c r="D1365" s="150"/>
      <c r="E1365" s="135">
        <v>22999</v>
      </c>
      <c r="F1365" s="116" t="s">
        <v>220</v>
      </c>
      <c r="G1365" s="136">
        <f>G1366</f>
        <v>6199</v>
      </c>
      <c r="H1365" s="136">
        <f>H1366</f>
        <v>225</v>
      </c>
    </row>
    <row r="1366" spans="1:8" ht="21.75" customHeight="1">
      <c r="A1366" s="146"/>
      <c r="B1366" s="147"/>
      <c r="C1366" s="150"/>
      <c r="D1366" s="150"/>
      <c r="E1366" s="135">
        <v>2299901</v>
      </c>
      <c r="F1366" s="119" t="s">
        <v>735</v>
      </c>
      <c r="G1366" s="136">
        <v>6199</v>
      </c>
      <c r="H1366" s="136">
        <v>225</v>
      </c>
    </row>
    <row r="1367" spans="1:8" ht="21.75" customHeight="1">
      <c r="A1367" s="146"/>
      <c r="B1367" s="147"/>
      <c r="C1367" s="150"/>
      <c r="D1367" s="150"/>
      <c r="E1367" s="135">
        <v>232</v>
      </c>
      <c r="F1367" s="116" t="s">
        <v>333</v>
      </c>
      <c r="G1367" s="136">
        <f>SUM(G1368:G1370)</f>
        <v>13021</v>
      </c>
      <c r="H1367" s="136">
        <f>SUM(H1368:H1370)</f>
        <v>10498</v>
      </c>
    </row>
    <row r="1368" spans="1:8" ht="21.75" customHeight="1">
      <c r="A1368" s="146"/>
      <c r="B1368" s="147"/>
      <c r="C1368" s="150"/>
      <c r="D1368" s="150"/>
      <c r="E1368" s="135">
        <v>23201</v>
      </c>
      <c r="F1368" s="116" t="s">
        <v>334</v>
      </c>
      <c r="G1368" s="136">
        <v>0</v>
      </c>
      <c r="H1368" s="136">
        <v>0</v>
      </c>
    </row>
    <row r="1369" spans="1:8" ht="21.75" customHeight="1">
      <c r="A1369" s="146"/>
      <c r="B1369" s="147"/>
      <c r="C1369" s="150"/>
      <c r="D1369" s="150"/>
      <c r="E1369" s="135">
        <v>23202</v>
      </c>
      <c r="F1369" s="116" t="s">
        <v>335</v>
      </c>
      <c r="G1369" s="136">
        <v>0</v>
      </c>
      <c r="H1369" s="136">
        <v>0</v>
      </c>
    </row>
    <row r="1370" spans="1:8" ht="21.75" customHeight="1">
      <c r="A1370" s="146"/>
      <c r="B1370" s="147"/>
      <c r="C1370" s="150"/>
      <c r="D1370" s="150"/>
      <c r="E1370" s="135">
        <v>23203</v>
      </c>
      <c r="F1370" s="116" t="s">
        <v>336</v>
      </c>
      <c r="G1370" s="136">
        <f>SUM(G1371:G1374)</f>
        <v>13021</v>
      </c>
      <c r="H1370" s="136">
        <f>SUM(H1371:H1374)</f>
        <v>10498</v>
      </c>
    </row>
    <row r="1371" spans="1:8" ht="21.75" customHeight="1">
      <c r="A1371" s="146"/>
      <c r="B1371" s="147"/>
      <c r="C1371" s="150"/>
      <c r="D1371" s="150"/>
      <c r="E1371" s="135">
        <v>2320301</v>
      </c>
      <c r="F1371" s="119" t="s">
        <v>337</v>
      </c>
      <c r="G1371" s="136">
        <v>13021</v>
      </c>
      <c r="H1371" s="136">
        <v>10498</v>
      </c>
    </row>
    <row r="1372" spans="1:8" ht="21.75" customHeight="1">
      <c r="A1372" s="146"/>
      <c r="B1372" s="147"/>
      <c r="C1372" s="150"/>
      <c r="D1372" s="150"/>
      <c r="E1372" s="135">
        <v>2320302</v>
      </c>
      <c r="F1372" s="119" t="s">
        <v>338</v>
      </c>
      <c r="G1372" s="136">
        <v>0</v>
      </c>
      <c r="H1372" s="136">
        <v>0</v>
      </c>
    </row>
    <row r="1373" spans="1:8" ht="21.75" customHeight="1">
      <c r="A1373" s="146"/>
      <c r="B1373" s="147"/>
      <c r="C1373" s="150"/>
      <c r="D1373" s="150"/>
      <c r="E1373" s="135">
        <v>2320303</v>
      </c>
      <c r="F1373" s="119" t="s">
        <v>339</v>
      </c>
      <c r="G1373" s="136">
        <v>0</v>
      </c>
      <c r="H1373" s="136">
        <v>0</v>
      </c>
    </row>
    <row r="1374" spans="1:8" ht="21.75" customHeight="1">
      <c r="A1374" s="146"/>
      <c r="B1374" s="147"/>
      <c r="C1374" s="150"/>
      <c r="D1374" s="150"/>
      <c r="E1374" s="135">
        <v>2320304</v>
      </c>
      <c r="F1374" s="119" t="s">
        <v>340</v>
      </c>
      <c r="G1374" s="136">
        <v>0</v>
      </c>
      <c r="H1374" s="136">
        <v>0</v>
      </c>
    </row>
    <row r="1375" spans="1:8" ht="21.75" customHeight="1">
      <c r="A1375" s="146"/>
      <c r="B1375" s="147"/>
      <c r="C1375" s="150"/>
      <c r="D1375" s="150"/>
      <c r="E1375" s="135">
        <v>233</v>
      </c>
      <c r="F1375" s="116" t="s">
        <v>341</v>
      </c>
      <c r="G1375" s="136">
        <f>SUM(G1376:G1378)</f>
        <v>396</v>
      </c>
      <c r="H1375" s="136">
        <f>SUM(H1376:H1378)</f>
        <v>360</v>
      </c>
    </row>
    <row r="1376" spans="1:8" ht="21.75" customHeight="1">
      <c r="A1376" s="146"/>
      <c r="B1376" s="147"/>
      <c r="C1376" s="150"/>
      <c r="D1376" s="150"/>
      <c r="E1376" s="135">
        <v>23301</v>
      </c>
      <c r="F1376" s="116" t="s">
        <v>342</v>
      </c>
      <c r="G1376" s="136">
        <v>0</v>
      </c>
      <c r="H1376" s="136">
        <v>0</v>
      </c>
    </row>
    <row r="1377" spans="1:8" ht="21.75" customHeight="1">
      <c r="A1377" s="146"/>
      <c r="B1377" s="147"/>
      <c r="C1377" s="150"/>
      <c r="D1377" s="150"/>
      <c r="E1377" s="135">
        <v>23302</v>
      </c>
      <c r="F1377" s="116" t="s">
        <v>343</v>
      </c>
      <c r="G1377" s="136">
        <v>0</v>
      </c>
      <c r="H1377" s="136">
        <v>0</v>
      </c>
    </row>
    <row r="1378" spans="1:8" ht="21.75" customHeight="1">
      <c r="A1378" s="146"/>
      <c r="B1378" s="147"/>
      <c r="C1378" s="150"/>
      <c r="D1378" s="150"/>
      <c r="E1378" s="135">
        <v>23303</v>
      </c>
      <c r="F1378" s="116" t="s">
        <v>344</v>
      </c>
      <c r="G1378" s="136">
        <v>396</v>
      </c>
      <c r="H1378" s="136">
        <v>360</v>
      </c>
    </row>
  </sheetData>
  <sheetProtection/>
  <mergeCells count="4">
    <mergeCell ref="A413:C413"/>
    <mergeCell ref="A2:H2"/>
    <mergeCell ref="G4:H4"/>
    <mergeCell ref="A4:B4"/>
  </mergeCells>
  <printOptions horizontalCentered="1" verticalCentered="1"/>
  <pageMargins left="0.54" right="0.21" top="0.33" bottom="0.5905511811023623" header="0" footer="0.3937007874015748"/>
  <pageSetup firstPageNumber="1" useFirstPageNumber="1" horizontalDpi="180" verticalDpi="180" orientation="portrait" paperSize="9" scale="65"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User</cp:lastModifiedBy>
  <cp:lastPrinted>2019-08-07T07:42:53Z</cp:lastPrinted>
  <dcterms:created xsi:type="dcterms:W3CDTF">2008-01-31T15:26:37Z</dcterms:created>
  <dcterms:modified xsi:type="dcterms:W3CDTF">2019-08-29T07:25:34Z</dcterms:modified>
  <cp:category/>
  <cp:version/>
  <cp:contentType/>
  <cp:contentStatus/>
</cp:coreProperties>
</file>