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整数表" sheetId="11" r:id="rId1"/>
  </sheets>
  <definedNames>
    <definedName name="_xlnm.Print_Area" localSheetId="0">整数表!$A$1:$O$15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<sst xmlns="http://schemas.openxmlformats.org/spreadsheetml/2006/main" count="69" uniqueCount="48">
  <si>
    <t>2025年中央对地方成品油税费改革转移支付预算（普通国省道部分）和省级交通建设资金安排预告知计划分批汇总表</t>
  </si>
  <si>
    <t>单位</t>
  </si>
  <si>
    <t>提前下达2025年中央对地方成品油税费改革转移支付预算和省级交通建设预告知方向及额度（万元）</t>
  </si>
  <si>
    <t>到企分配第一批资金额度</t>
  </si>
  <si>
    <t>到企分配第二批资金额度</t>
  </si>
  <si>
    <t>剩余未分配额度</t>
  </si>
  <si>
    <t>合计</t>
  </si>
  <si>
    <t>汕尾市公路桥涵标维护费用（48盏/6座）</t>
  </si>
  <si>
    <t>省对地方普通公路养护等补助</t>
  </si>
  <si>
    <t>小计</t>
  </si>
  <si>
    <t>替代原汽车养路费切块支出增长性返还</t>
  </si>
  <si>
    <t>替代原手扶摩托车养路费、公路和水路运输管理费支出增长性返还</t>
  </si>
  <si>
    <t>国省道
养护工程费</t>
  </si>
  <si>
    <t>农村公路
养护工程费</t>
  </si>
  <si>
    <t>使用方向</t>
  </si>
  <si>
    <t>分配资金</t>
  </si>
  <si>
    <t>额度</t>
  </si>
  <si>
    <t>备注</t>
  </si>
  <si>
    <r>
      <rPr>
        <sz val="12"/>
        <rFont val="宋体"/>
        <charset val="134"/>
      </rPr>
      <t>全市合计</t>
    </r>
  </si>
  <si>
    <t>市公路事务中心</t>
  </si>
  <si>
    <t>/</t>
  </si>
  <si>
    <t>1.国省道142.2566万元、农村公路9.3018万元用于城区65.4公里国省道及332.592公里农村公路养护工作，优先用于养护工程；
2.国省道267.8208万元、农村公路40.0192万元统筹用于国省道及农村公路农村公路养护工作，优先用于养护工程。</t>
  </si>
  <si>
    <t>补充用于市城区332.592公里范围内农村公路养护、绿美及修缮等农村公路养护工作，优先用于养护工程。</t>
  </si>
  <si>
    <t>（含国省道180.93万元、农村公路179.331万元）</t>
  </si>
  <si>
    <t>含国省道190万元，农村公路25.5926万元。</t>
  </si>
  <si>
    <t>红海湾经济开发区
自然资源和建设局</t>
  </si>
  <si>
    <t>用于国道G236线红海湾段12.794公里及红海湾134.844公里农村公路养护工作，优先用于养护工程。</t>
  </si>
  <si>
    <t>补充用于红海湾134.844公里范围内农村公路养护、绿美及修缮等农村公路养护工作，优先用于养护工程。</t>
  </si>
  <si>
    <t>均为国省道部分</t>
  </si>
  <si>
    <t>均为农村公路部分</t>
  </si>
  <si>
    <t>华侨管理区
自然资源和建设局</t>
  </si>
  <si>
    <t>用于华侨区79.548公里农村公路养护工作，优先用于养护工程。</t>
  </si>
  <si>
    <t>补充用于华侨79.548公里范围内农村公路养护、绿美及修缮等农村公路养护工作，优先用于养护工程。</t>
  </si>
  <si>
    <t>陆丰市交通运输局</t>
  </si>
  <si>
    <t>用于陆丰市246.546公里国省道及1789.648公里农村公路养护工作，优先用于养护工程。</t>
  </si>
  <si>
    <t>补充用于陆丰市1789.648公里范围内农村公路养护、绿美及修缮等农村公路养护工作，优先用于养护工程。</t>
  </si>
  <si>
    <t>尚在前期采购手续，后续第二批次进行到企申报及分配。</t>
  </si>
  <si>
    <t>含国省道274.3045万元，农村公路78.3866万元。</t>
  </si>
  <si>
    <t>海丰县交通运输局</t>
  </si>
  <si>
    <t>用于海丰县250.617公里国省道及1530.226公里农村公路养护工作，优先用于养护工程。</t>
  </si>
  <si>
    <t>补充用于海丰县1530.226公里范围内农村公路养护、绿美及修缮等农村公路养护工作，优先用于养护工程。</t>
  </si>
  <si>
    <t>含国省道200万元，农村公路108.6361万元。</t>
  </si>
  <si>
    <t>陆河县交通运输局</t>
  </si>
  <si>
    <t>用于陆河县144.874公里国省道及1193.08公里农村公路养护工作，优先用于养护工程。</t>
  </si>
  <si>
    <t>补充用于陆河县1193.08公里范围内农村公路养护、绿美及修缮等农村公路养护工作，优先用于养护工程。</t>
  </si>
  <si>
    <t>广东省珠江东航道事务中心汕尾航道所</t>
  </si>
  <si>
    <t>公路桥涵标维护</t>
  </si>
  <si>
    <t>备注：1.海丰县普通公路养护包含深汕特别合作区；
      2.市公路事务中心管养的城区国省道包含红海湾，除国道G236线红海湾段养护费按照汕尾市城乡统筹发展指挥部工作会议纪要第三期及国道G236线红海湾路段移交协议书下达红海湾经济开发区自然资源和建设局。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</si>
</sst>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0_ "/>
    <numFmt numFmtId="179" formatCode="0.00_ "/>
    <numFmt numFmtId="180" formatCode="0.0000_ "/>
    <numFmt numFmtId="181" formatCode="0.000000_ "/>
    <numFmt numFmtId="182" formatCode="0.00000_ "/>
  </numFmts>
  <fonts count="30">
    <font>
      <sz val="11"/>
      <color theme="1"/>
      <name val="宋体"/>
      <charset val="134"/>
      <scheme val="minor"/>
    </font>
    <font>
      <b/>
      <sz val="11"/>
      <color theme="1"/>
      <name val="宋体"/>
      <charset val="134"/>
      <scheme val="minor"/>
    </font>
    <font>
      <sz val="12"/>
      <color theme="1"/>
      <name val="宋体"/>
      <charset val="134"/>
      <scheme val="minor"/>
    </font>
    <font>
      <sz val="9"/>
      <color theme="1"/>
      <name val="宋体"/>
      <charset val="134"/>
      <scheme val="minor"/>
    </font>
    <font>
      <b/>
      <sz val="22"/>
      <color theme="1"/>
      <name val="宋体"/>
      <charset val="134"/>
      <scheme val="minor"/>
    </font>
    <font>
      <sz val="12"/>
      <name val="宋体"/>
      <charset val="134"/>
      <scheme val="minor"/>
    </font>
    <font>
      <sz val="12"/>
      <name val="Arial"/>
      <charset val="134"/>
    </font>
    <font>
      <b/>
      <sz val="12"/>
      <name val="Arial"/>
      <charset val="134"/>
    </font>
    <font>
      <b/>
      <sz val="12"/>
      <color theme="1"/>
      <name val="Arial"/>
      <charset val="134"/>
    </font>
    <font>
      <sz val="12"/>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47">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5" fillId="0" borderId="5" xfId="5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5" fillId="0" borderId="5" xfId="50" applyNumberFormat="1" applyFont="1" applyFill="1" applyBorder="1" applyAlignment="1">
      <alignment vertical="center" wrapText="1"/>
    </xf>
    <xf numFmtId="0" fontId="5" fillId="2" borderId="5" xfId="0" applyNumberFormat="1" applyFont="1" applyFill="1" applyBorder="1" applyAlignment="1">
      <alignment horizontal="center" vertical="center" wrapText="1"/>
    </xf>
    <xf numFmtId="0" fontId="6" fillId="0" borderId="5" xfId="50" applyNumberFormat="1" applyFont="1" applyFill="1" applyBorder="1" applyAlignment="1">
      <alignment horizontal="center" vertical="center" wrapText="1"/>
    </xf>
    <xf numFmtId="176" fontId="7" fillId="0" borderId="5" xfId="50" applyNumberFormat="1" applyFont="1" applyFill="1" applyBorder="1" applyAlignment="1">
      <alignment horizontal="center" vertical="center" wrapText="1"/>
    </xf>
    <xf numFmtId="177" fontId="7" fillId="0" borderId="5" xfId="50" applyNumberFormat="1" applyFont="1" applyFill="1" applyBorder="1" applyAlignment="1">
      <alignment horizontal="center" vertical="center" wrapText="1"/>
    </xf>
    <xf numFmtId="178" fontId="7" fillId="0" borderId="5" xfId="50" applyNumberFormat="1" applyFont="1" applyFill="1" applyBorder="1" applyAlignment="1">
      <alignment horizontal="center" vertical="center" wrapText="1"/>
    </xf>
    <xf numFmtId="179" fontId="7" fillId="0" borderId="5" xfId="50" applyNumberFormat="1" applyFont="1" applyFill="1" applyBorder="1" applyAlignment="1">
      <alignment horizontal="center" vertical="center" wrapText="1"/>
    </xf>
    <xf numFmtId="180" fontId="7" fillId="0" borderId="5" xfId="50" applyNumberFormat="1" applyFont="1" applyFill="1" applyBorder="1" applyAlignment="1">
      <alignment horizontal="center" vertical="center" wrapText="1"/>
    </xf>
    <xf numFmtId="180" fontId="8" fillId="2" borderId="5"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9" fillId="0" borderId="5" xfId="50" applyNumberFormat="1" applyFont="1" applyFill="1" applyBorder="1" applyAlignment="1">
      <alignment horizontal="center" vertical="center" wrapText="1"/>
    </xf>
    <xf numFmtId="180" fontId="6" fillId="0" borderId="5" xfId="50" applyNumberFormat="1" applyFont="1" applyFill="1" applyBorder="1" applyAlignment="1">
      <alignment horizontal="center" vertical="center" wrapText="1"/>
    </xf>
    <xf numFmtId="180" fontId="6" fillId="0" borderId="5" xfId="49" applyNumberFormat="1" applyFont="1" applyFill="1" applyBorder="1" applyAlignment="1">
      <alignment horizontal="center" vertical="center" wrapText="1"/>
    </xf>
    <xf numFmtId="0" fontId="9" fillId="0" borderId="5" xfId="49" applyNumberFormat="1" applyFont="1" applyFill="1" applyBorder="1" applyAlignment="1">
      <alignment horizontal="left" vertical="center" wrapText="1"/>
    </xf>
    <xf numFmtId="0" fontId="6" fillId="0" borderId="5" xfId="49" applyNumberFormat="1" applyFont="1" applyFill="1" applyBorder="1" applyAlignment="1">
      <alignment horizontal="center" vertical="center" wrapText="1"/>
    </xf>
    <xf numFmtId="0" fontId="9" fillId="0" borderId="5" xfId="50" applyNumberFormat="1"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176" fontId="6" fillId="0" borderId="5" xfId="50" applyNumberFormat="1" applyFont="1" applyFill="1" applyBorder="1" applyAlignment="1">
      <alignment horizontal="center" vertical="center" wrapText="1"/>
    </xf>
    <xf numFmtId="0" fontId="9" fillId="2" borderId="5" xfId="50" applyNumberFormat="1" applyFont="1" applyFill="1" applyBorder="1" applyAlignment="1">
      <alignment horizontal="left" vertical="center" wrapText="1"/>
    </xf>
    <xf numFmtId="178" fontId="6" fillId="0" borderId="5" xfId="5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0" xfId="0" applyFont="1" applyFill="1" applyAlignment="1">
      <alignment horizontal="left" vertical="center" wrapText="1"/>
    </xf>
    <xf numFmtId="181" fontId="0" fillId="0" borderId="0" xfId="0" applyNumberFormat="1" applyFill="1" applyAlignment="1">
      <alignment horizontal="center" vertical="center" wrapText="1"/>
    </xf>
    <xf numFmtId="180" fontId="0" fillId="0" borderId="0" xfId="0" applyNumberFormat="1" applyFill="1" applyAlignment="1">
      <alignment horizontal="center" vertical="center" wrapText="1"/>
    </xf>
    <xf numFmtId="182" fontId="0" fillId="0" borderId="0" xfId="0" applyNumberFormat="1" applyFill="1" applyAlignment="1">
      <alignment horizontal="center" vertical="center" wrapText="1"/>
    </xf>
    <xf numFmtId="176" fontId="0" fillId="0" borderId="0" xfId="0" applyNumberFormat="1" applyFill="1" applyAlignment="1">
      <alignment horizontal="center" vertical="center" wrapText="1"/>
    </xf>
    <xf numFmtId="179" fontId="0" fillId="0" borderId="0" xfId="0" applyNumberFormat="1" applyFill="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2" xfId="49"/>
    <cellStyle name="常规 2 2" xfId="50"/>
    <cellStyle name="常规 2" xfId="51"/>
    <cellStyle name="常规 24" xfId="52"/>
    <cellStyle name="常规 23" xfId="53"/>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tabSelected="1" view="pageBreakPreview" zoomScale="70" zoomScaleNormal="100" workbookViewId="0">
      <selection activeCell="G10" sqref="G10"/>
    </sheetView>
  </sheetViews>
  <sheetFormatPr defaultColWidth="8.88333333333333" defaultRowHeight="13.5"/>
  <cols>
    <col min="1" max="1" width="24.8166666666667" style="1" customWidth="1"/>
    <col min="2" max="2" width="12.5" style="1" customWidth="1"/>
    <col min="3" max="3" width="13.3916666666667" style="1" customWidth="1"/>
    <col min="4" max="4" width="12.2166666666667" style="1" customWidth="1"/>
    <col min="5" max="5" width="13.2083333333333" style="1" customWidth="1"/>
    <col min="6" max="6" width="12.1416666666667" style="1" customWidth="1"/>
    <col min="7" max="7" width="43.6083333333333" style="1" customWidth="1"/>
    <col min="8" max="8" width="10.7083333333333" style="1" customWidth="1"/>
    <col min="9" max="9" width="50.4166666666667" style="1" customWidth="1"/>
    <col min="10" max="10" width="17.0583333333333" style="1" customWidth="1"/>
    <col min="11" max="11" width="16.2416666666667" style="1" customWidth="1"/>
    <col min="12" max="13" width="12.625" style="1"/>
    <col min="14" max="15" width="12.7916666666667" style="1" customWidth="1"/>
    <col min="16" max="16384" width="8.88333333333333" style="1"/>
  </cols>
  <sheetData>
    <row r="1" s="1" customFormat="1" ht="24" customHeight="1" spans="1:15">
      <c r="A1" s="3"/>
      <c r="B1" s="4"/>
      <c r="C1" s="4"/>
      <c r="D1" s="5"/>
      <c r="E1" s="5"/>
      <c r="F1" s="5"/>
      <c r="G1" s="5"/>
      <c r="H1" s="5"/>
      <c r="I1" s="5"/>
      <c r="J1" s="5"/>
      <c r="K1" s="5"/>
      <c r="L1" s="6"/>
      <c r="M1" s="7"/>
    </row>
    <row r="2" s="1" customFormat="1" ht="35" customHeight="1" spans="1:15">
      <c r="A2" s="8" t="s">
        <v>0</v>
      </c>
      <c r="B2" s="9"/>
      <c r="C2" s="9"/>
      <c r="D2" s="9"/>
      <c r="E2" s="9"/>
      <c r="F2" s="9"/>
      <c r="G2" s="9"/>
      <c r="H2" s="9"/>
      <c r="I2" s="9"/>
      <c r="J2" s="9"/>
      <c r="K2" s="9"/>
      <c r="L2" s="9"/>
      <c r="M2" s="9"/>
      <c r="N2" s="9"/>
      <c r="O2" s="9"/>
    </row>
    <row r="3" s="2" customFormat="1" ht="34" customHeight="1" spans="1:15">
      <c r="A3" s="10" t="s">
        <v>1</v>
      </c>
      <c r="B3" s="11" t="s">
        <v>2</v>
      </c>
      <c r="C3" s="11"/>
      <c r="D3" s="11"/>
      <c r="E3" s="11"/>
      <c r="F3" s="11"/>
      <c r="G3" s="11"/>
      <c r="H3" s="11"/>
      <c r="I3" s="11"/>
      <c r="J3" s="12" t="s">
        <v>3</v>
      </c>
      <c r="K3" s="12"/>
      <c r="L3" s="13" t="s">
        <v>4</v>
      </c>
      <c r="M3" s="13"/>
      <c r="N3" s="14" t="s">
        <v>5</v>
      </c>
      <c r="O3" s="14"/>
    </row>
    <row r="4" s="2" customFormat="1" ht="31" customHeight="1" spans="1:15">
      <c r="A4" s="10"/>
      <c r="B4" s="10" t="s">
        <v>6</v>
      </c>
      <c r="C4" s="10" t="s">
        <v>7</v>
      </c>
      <c r="D4" s="10" t="s">
        <v>8</v>
      </c>
      <c r="E4" s="10"/>
      <c r="F4" s="10"/>
      <c r="G4" s="10"/>
      <c r="H4" s="10"/>
      <c r="I4" s="10"/>
      <c r="J4" s="12"/>
      <c r="K4" s="12"/>
      <c r="L4" s="13"/>
      <c r="M4" s="13"/>
      <c r="N4" s="14"/>
      <c r="O4" s="14"/>
    </row>
    <row r="5" s="1" customFormat="1" ht="39" customHeight="1" spans="1:15">
      <c r="A5" s="10"/>
      <c r="B5" s="10"/>
      <c r="C5" s="10"/>
      <c r="D5" s="10" t="s">
        <v>9</v>
      </c>
      <c r="E5" s="10" t="s">
        <v>10</v>
      </c>
      <c r="F5" s="10"/>
      <c r="G5" s="10"/>
      <c r="H5" s="10" t="s">
        <v>11</v>
      </c>
      <c r="I5" s="15"/>
      <c r="J5" s="12"/>
      <c r="K5" s="12"/>
      <c r="L5" s="13"/>
      <c r="M5" s="13"/>
      <c r="N5" s="14"/>
      <c r="O5" s="14"/>
    </row>
    <row r="6" s="1" customFormat="1" ht="39" customHeight="1" spans="1:15">
      <c r="A6" s="10"/>
      <c r="B6" s="10"/>
      <c r="C6" s="10"/>
      <c r="D6" s="10"/>
      <c r="E6" s="10" t="s">
        <v>12</v>
      </c>
      <c r="F6" s="10" t="s">
        <v>13</v>
      </c>
      <c r="G6" s="10" t="s">
        <v>14</v>
      </c>
      <c r="H6" s="10" t="s">
        <v>15</v>
      </c>
      <c r="I6" s="10" t="s">
        <v>14</v>
      </c>
      <c r="J6" s="11" t="s">
        <v>16</v>
      </c>
      <c r="K6" s="11" t="s">
        <v>17</v>
      </c>
      <c r="L6" s="16" t="s">
        <v>16</v>
      </c>
      <c r="M6" s="16" t="s">
        <v>17</v>
      </c>
      <c r="N6" s="11" t="s">
        <v>16</v>
      </c>
      <c r="O6" s="11" t="s">
        <v>17</v>
      </c>
    </row>
    <row r="7" ht="34" customHeight="1" spans="1:15">
      <c r="A7" s="17" t="s">
        <v>18</v>
      </c>
      <c r="B7" s="18">
        <f>E7+F7+H7+C7</f>
        <v>2225</v>
      </c>
      <c r="C7" s="19">
        <f>SUM(C8:C14)</f>
        <v>22.6</v>
      </c>
      <c r="D7" s="19">
        <f>SUM(D8:D13)</f>
        <v>2202.4</v>
      </c>
      <c r="E7" s="20">
        <f>1539.2*0.87</f>
        <v>1339.104</v>
      </c>
      <c r="F7" s="20">
        <f>1539.2*0.13</f>
        <v>200.096</v>
      </c>
      <c r="G7" s="21"/>
      <c r="H7" s="19">
        <v>663.2</v>
      </c>
      <c r="I7" s="18"/>
      <c r="J7" s="22">
        <f>J8+J9+J10+J11+J12+J13+J14</f>
        <v>668.0521</v>
      </c>
      <c r="K7" s="18"/>
      <c r="L7" s="23">
        <f>SUM(L8:L14)</f>
        <v>1014.8426</v>
      </c>
      <c r="M7" s="24"/>
      <c r="N7" s="25">
        <f>B7-J7-L7</f>
        <v>542.1053</v>
      </c>
      <c r="O7" s="26"/>
    </row>
    <row r="8" ht="98" customHeight="1" spans="1:15">
      <c r="A8" s="27" t="s">
        <v>19</v>
      </c>
      <c r="B8" s="28">
        <f>SUM(C8,D8)</f>
        <v>759.3984</v>
      </c>
      <c r="C8" s="17" t="s">
        <v>20</v>
      </c>
      <c r="D8" s="28">
        <f t="shared" ref="D8:D13" si="0">SUM(E8:I8)</f>
        <v>759.3984</v>
      </c>
      <c r="E8" s="29">
        <v>410.0775</v>
      </c>
      <c r="F8" s="29">
        <v>49.3209</v>
      </c>
      <c r="G8" s="30" t="s">
        <v>21</v>
      </c>
      <c r="H8" s="31">
        <v>300</v>
      </c>
      <c r="I8" s="32" t="s">
        <v>22</v>
      </c>
      <c r="J8" s="31">
        <v>360.261</v>
      </c>
      <c r="K8" s="32" t="s">
        <v>23</v>
      </c>
      <c r="L8" s="33">
        <v>215.5926</v>
      </c>
      <c r="M8" s="34" t="s">
        <v>24</v>
      </c>
      <c r="N8" s="14">
        <f t="shared" ref="N8:N14" si="1">B8-J8-L8</f>
        <v>183.5448</v>
      </c>
      <c r="O8" s="26"/>
    </row>
    <row r="9" ht="47" customHeight="1" spans="1:15">
      <c r="A9" s="27" t="s">
        <v>25</v>
      </c>
      <c r="B9" s="28">
        <f t="shared" ref="B8:B14" si="2">SUM(C9,D9)</f>
        <v>87.1176</v>
      </c>
      <c r="C9" s="17" t="s">
        <v>20</v>
      </c>
      <c r="D9" s="28">
        <f t="shared" si="0"/>
        <v>87.1176</v>
      </c>
      <c r="E9" s="35">
        <f>90*0.8</f>
        <v>72</v>
      </c>
      <c r="F9" s="29">
        <v>4.4376</v>
      </c>
      <c r="G9" s="30" t="s">
        <v>26</v>
      </c>
      <c r="H9" s="31">
        <v>10.68</v>
      </c>
      <c r="I9" s="32" t="s">
        <v>27</v>
      </c>
      <c r="J9" s="31">
        <v>72</v>
      </c>
      <c r="K9" s="32" t="s">
        <v>28</v>
      </c>
      <c r="L9" s="33">
        <v>15.1176</v>
      </c>
      <c r="M9" s="36" t="s">
        <v>29</v>
      </c>
      <c r="N9" s="14">
        <f t="shared" si="1"/>
        <v>0</v>
      </c>
      <c r="O9" s="26"/>
    </row>
    <row r="10" ht="41" customHeight="1" spans="1:15">
      <c r="A10" s="27" t="s">
        <v>30</v>
      </c>
      <c r="B10" s="28">
        <f t="shared" si="2"/>
        <v>9.9619</v>
      </c>
      <c r="C10" s="17" t="s">
        <v>20</v>
      </c>
      <c r="D10" s="28">
        <f t="shared" si="0"/>
        <v>9.9619</v>
      </c>
      <c r="E10" s="37" t="s">
        <v>20</v>
      </c>
      <c r="F10" s="31">
        <v>2.9219</v>
      </c>
      <c r="G10" s="30" t="s">
        <v>31</v>
      </c>
      <c r="H10" s="31">
        <v>7.04</v>
      </c>
      <c r="I10" s="32" t="s">
        <v>32</v>
      </c>
      <c r="J10" s="31">
        <v>9.9619</v>
      </c>
      <c r="K10" s="32" t="s">
        <v>29</v>
      </c>
      <c r="L10" s="33"/>
      <c r="M10" s="33"/>
      <c r="N10" s="14">
        <f t="shared" si="1"/>
        <v>0</v>
      </c>
      <c r="O10" s="26"/>
    </row>
    <row r="11" ht="80" customHeight="1" spans="1:15">
      <c r="A11" s="38" t="s">
        <v>33</v>
      </c>
      <c r="B11" s="28">
        <f t="shared" si="2"/>
        <v>614.7283</v>
      </c>
      <c r="C11" s="39" t="s">
        <v>20</v>
      </c>
      <c r="D11" s="28">
        <f t="shared" si="0"/>
        <v>614.7283</v>
      </c>
      <c r="E11" s="29">
        <v>401.7311</v>
      </c>
      <c r="F11" s="31">
        <v>62.4972</v>
      </c>
      <c r="G11" s="30" t="s">
        <v>34</v>
      </c>
      <c r="H11" s="31">
        <v>150.5</v>
      </c>
      <c r="I11" s="32" t="s">
        <v>35</v>
      </c>
      <c r="J11" s="31">
        <v>0</v>
      </c>
      <c r="K11" s="32" t="s">
        <v>36</v>
      </c>
      <c r="L11" s="33">
        <v>352.6911</v>
      </c>
      <c r="M11" s="33" t="s">
        <v>37</v>
      </c>
      <c r="N11" s="14">
        <f t="shared" si="1"/>
        <v>262.0372</v>
      </c>
      <c r="O11" s="26"/>
    </row>
    <row r="12" ht="72" customHeight="1" spans="1:15">
      <c r="A12" s="38" t="s">
        <v>38</v>
      </c>
      <c r="B12" s="37">
        <f t="shared" si="2"/>
        <v>461.0871</v>
      </c>
      <c r="C12" s="39" t="s">
        <v>20</v>
      </c>
      <c r="D12" s="28">
        <f t="shared" si="0"/>
        <v>461.0871</v>
      </c>
      <c r="E12" s="29">
        <v>307.9939</v>
      </c>
      <c r="F12" s="31">
        <v>44.8932</v>
      </c>
      <c r="G12" s="30" t="s">
        <v>39</v>
      </c>
      <c r="H12" s="31">
        <v>108.2</v>
      </c>
      <c r="I12" s="32" t="s">
        <v>40</v>
      </c>
      <c r="J12" s="31">
        <v>55.9277</v>
      </c>
      <c r="K12" s="32" t="s">
        <v>28</v>
      </c>
      <c r="L12" s="33">
        <v>308.6361</v>
      </c>
      <c r="M12" s="36" t="s">
        <v>41</v>
      </c>
      <c r="N12" s="14">
        <f t="shared" si="1"/>
        <v>96.5233</v>
      </c>
      <c r="O12" s="26"/>
    </row>
    <row r="13" ht="52" customHeight="1" spans="1:15">
      <c r="A13" s="38" t="s">
        <v>42</v>
      </c>
      <c r="B13" s="28">
        <f t="shared" si="2"/>
        <v>270.1067</v>
      </c>
      <c r="C13" s="39" t="s">
        <v>20</v>
      </c>
      <c r="D13" s="28">
        <f t="shared" si="0"/>
        <v>270.1067</v>
      </c>
      <c r="E13" s="31">
        <v>147.3015</v>
      </c>
      <c r="F13" s="31">
        <v>36.0252</v>
      </c>
      <c r="G13" s="30" t="s">
        <v>43</v>
      </c>
      <c r="H13" s="31">
        <v>86.78</v>
      </c>
      <c r="I13" s="32" t="s">
        <v>44</v>
      </c>
      <c r="J13" s="31">
        <v>147.3015</v>
      </c>
      <c r="K13" s="32" t="s">
        <v>28</v>
      </c>
      <c r="L13" s="33">
        <v>122.8052</v>
      </c>
      <c r="M13" s="36" t="s">
        <v>29</v>
      </c>
      <c r="N13" s="14">
        <f t="shared" si="1"/>
        <v>0</v>
      </c>
      <c r="O13" s="26"/>
    </row>
    <row r="14" ht="41" customHeight="1" spans="1:15">
      <c r="A14" s="38" t="s">
        <v>45</v>
      </c>
      <c r="B14" s="17">
        <f t="shared" si="2"/>
        <v>22.6</v>
      </c>
      <c r="C14" s="39">
        <v>22.6</v>
      </c>
      <c r="D14" s="28" t="s">
        <v>20</v>
      </c>
      <c r="E14" s="31" t="s">
        <v>20</v>
      </c>
      <c r="F14" s="31" t="s">
        <v>20</v>
      </c>
      <c r="G14" s="31" t="s">
        <v>20</v>
      </c>
      <c r="H14" s="31" t="s">
        <v>20</v>
      </c>
      <c r="I14" s="31" t="s">
        <v>20</v>
      </c>
      <c r="J14" s="31">
        <v>22.6</v>
      </c>
      <c r="K14" s="32" t="s">
        <v>46</v>
      </c>
      <c r="L14" s="33"/>
      <c r="M14" s="33"/>
      <c r="N14" s="14">
        <f t="shared" si="1"/>
        <v>0</v>
      </c>
      <c r="O14" s="26"/>
    </row>
    <row r="15" ht="46" customHeight="1" spans="1:15">
      <c r="A15" s="40" t="s">
        <v>47</v>
      </c>
      <c r="B15" s="41"/>
      <c r="C15" s="41"/>
      <c r="D15" s="41"/>
      <c r="E15" s="41"/>
      <c r="F15" s="41"/>
      <c r="G15" s="41"/>
      <c r="H15" s="41"/>
      <c r="I15" s="41"/>
      <c r="J15" s="41"/>
      <c r="K15" s="41"/>
      <c r="L15" s="41"/>
      <c r="M15" s="41"/>
      <c r="N15" s="41"/>
      <c r="O15" s="41"/>
    </row>
    <row r="18" spans="2:10">
      <c r="F18" s="42"/>
    </row>
    <row r="19" spans="2:10">
      <c r="B19" s="43"/>
      <c r="C19" s="43"/>
      <c r="D19" s="43"/>
      <c r="E19" s="43"/>
      <c r="F19" s="43"/>
      <c r="H19" s="43"/>
      <c r="I19" s="44"/>
      <c r="J19" s="44"/>
    </row>
    <row r="20" spans="2:10">
      <c r="E20" s="43"/>
    </row>
    <row r="22" spans="2:10">
      <c r="I22" s="45"/>
      <c r="J22" s="45"/>
    </row>
    <row r="23" spans="2:10">
      <c r="F23" s="46"/>
    </row>
  </sheetData>
  <mergeCells count="13">
    <mergeCell ref="A2:O2"/>
    <mergeCell ref="B3:I3"/>
    <mergeCell ref="D4:I4"/>
    <mergeCell ref="E5:G5"/>
    <mergeCell ref="H5:I5"/>
    <mergeCell ref="A15:O15"/>
    <mergeCell ref="A3:A6"/>
    <mergeCell ref="B4:B6"/>
    <mergeCell ref="C4:C6"/>
    <mergeCell ref="D5:D6"/>
    <mergeCell ref="J3:K5"/>
    <mergeCell ref="L3:M5"/>
    <mergeCell ref="N3:O5"/>
  </mergeCells>
  <printOptions horizontalCentered="1" verticalCentered="1"/>
  <pageMargins left="0.554861111111111" right="0.554861111111111" top="0.66875" bottom="0.511805555555556" header="0.511805555555556" footer="0.511805555555556"/>
  <pageSetup paperSize="8"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省交通运输厅</Company>
  <Application>Microsoft Excel</Application>
  <HeadingPairs>
    <vt:vector size="2" baseType="variant">
      <vt:variant>
        <vt:lpstr>工作表</vt:lpstr>
      </vt:variant>
      <vt:variant>
        <vt:i4>1</vt:i4>
      </vt:variant>
    </vt:vector>
  </HeadingPairs>
  <TitlesOfParts>
    <vt:vector size="1" baseType="lpstr">
      <vt:lpstr>整数表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伍昊1</dc:creator>
  <cp:lastModifiedBy>小猪佩奇</cp:lastModifiedBy>
  <dcterms:created xsi:type="dcterms:W3CDTF">2020-03-31T02:57:00Z</dcterms:created>
  <dcterms:modified xsi:type="dcterms:W3CDTF">2026-03-20T03:16:33Z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4F36DAEA90C54E9FB4C0476794CC7EE0_13</vt:lpwstr>
  </property>
  <property fmtid="{D5CDD505-2E9C-101B-9397-08002B2CF9AE}" pid="4" name="CalculationRule">
    <vt:i4>0</vt:i4>
  </property>
</Properties>
</file>