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2"/>
  </bookViews>
  <sheets>
    <sheet name="页面" sheetId="1" r:id="rId1"/>
    <sheet name="目录" sheetId="2" r:id="rId2"/>
    <sheet name="说明" sheetId="3" r:id="rId3"/>
    <sheet name="单位基本情况表" sheetId="4" r:id="rId4"/>
    <sheet name="2020年一般公共预算计划汇总表" sheetId="5" r:id="rId5"/>
    <sheet name="2020年一般公共预算支出计划单位明细表之一（按经济分类)" sheetId="6" r:id="rId6"/>
    <sheet name="2020年一般公共预算支出计划单位明细表之二（按经济分类）" sheetId="7" r:id="rId7"/>
    <sheet name="2020年一般公共预算支出计划单位明细表之三（按经济分类）" sheetId="8" r:id="rId8"/>
    <sheet name="部门预算支出计划汇总表二(财政专户管理)" sheetId="9" r:id="rId9"/>
    <sheet name="公用经费及专项支出明细表" sheetId="10" r:id="rId10"/>
    <sheet name="2020年上年结转项目资金" sheetId="11" r:id="rId11"/>
    <sheet name="中央和省提前下达转移支付资金情况表(人大)" sheetId="12" r:id="rId12"/>
    <sheet name="本级转移性支出表" sheetId="13" r:id="rId13"/>
    <sheet name="纳入财政专户管理专项经费明细表" sheetId="14" r:id="rId14"/>
    <sheet name="一般公共预算顶级科目支出明细表" sheetId="15" r:id="rId15"/>
    <sheet name="政府采购预算表 (2)" sheetId="16" r:id="rId16"/>
  </sheets>
  <definedNames>
    <definedName name="_xlnm.Print_Titles" localSheetId="3">单位基本情况表!$1:4</definedName>
    <definedName name="_xlnm.Print_Titles" localSheetId="5">'2020年一般公共预算支出计划单位明细表之一（按经济分类)'!$1:7</definedName>
    <definedName name="_xlnm.Print_Titles" localSheetId="6">'2020年一般公共预算支出计划单位明细表之二（按经济分类）'!$1:7</definedName>
    <definedName name="_xlnm.Print_Titles" localSheetId="7">'2020年一般公共预算支出计划单位明细表之三（按经济分类）'!$1:7</definedName>
    <definedName name="_xlnm.Print_Titles" localSheetId="9">公用经费及专项支出明细表!$2:7</definedName>
    <definedName name="_xlnm.Print_Titles" localSheetId="14">一般公共预算顶级科目支出明细表!$1:3</definedName>
    <definedName name="_xlnm.Print_Titles" localSheetId="15">'政府采购预算表 (2)'!$1:4</definedName>
    <definedName name="_xlnm._FilterDatabase" localSheetId="3" hidden="1">单位基本情况表!$A$4:$N$178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<sst xmlns="http://schemas.openxmlformats.org/spreadsheetml/2006/main" count="12707" uniqueCount="2532">
  <si>
    <t>市七届人大五次</t>
  </si>
  <si>
    <t>会议文件（3）</t>
  </si>
  <si>
    <t>附件9</t>
  </si>
  <si>
    <t>汕尾市2020年市级部门预算草案</t>
  </si>
  <si>
    <t xml:space="preserve"> 编制单位：汕尾市财政局</t>
  </si>
  <si>
    <r>
      <rPr>
        <b/>
        <sz val="30"/>
        <rFont val="宋体"/>
        <charset val="134"/>
      </rPr>
      <t>目</t>
    </r>
    <r>
      <rPr>
        <b/>
        <sz val="30"/>
        <rFont val="Times New Roman"/>
        <charset val="134"/>
      </rPr>
      <t xml:space="preserve">                     </t>
    </r>
    <r>
      <rPr>
        <b/>
        <sz val="30"/>
        <rFont val="宋体"/>
        <charset val="134"/>
      </rPr>
      <t>录</t>
    </r>
  </si>
  <si>
    <t>一、2020年市级行政事业单位部门预算编制情况说明……………………………………………………………………………… 1-3</t>
  </si>
  <si>
    <t>二、2020年汕尾市市级行政事业单位基本情况表…………………………………………………………………………………… 4-8</t>
  </si>
  <si>
    <t>三、2020年一般公共预算支出计划汇总表…………………………………………………………………………………………… 9</t>
  </si>
  <si>
    <t>四、2020年一般公共预算支出计划单位明细表之一（按经济分类）……………………………………………………………… 10-13</t>
  </si>
  <si>
    <t>五、2020年一般公共预算支出计划单位明细表之二（按经济分类）……………………………………………………………… 14-17</t>
  </si>
  <si>
    <t>六、2020年一般公共预算支出计划单位明细表之三（按经济分类）……………………………………………………………… 18-21</t>
  </si>
  <si>
    <t>七、2020年纳入财政专户管理支出计划汇总表……………………………………………………………………………………… 22</t>
  </si>
  <si>
    <t>八、2020年一般公共预算公用经费及专项支出明细表……………………………………………………………………………… 23-30</t>
  </si>
  <si>
    <t>九、2020年上年结转项目资金情况表………………………………………………………………………………………………… 31</t>
  </si>
  <si>
    <t>十、2020年中央和省提前下达转移支付资金情况表………………………………………………………………………………… 32</t>
  </si>
  <si>
    <t>十一、2020年汕尾市市本级转移性支出表…………………………………………………………………………………………… 33</t>
  </si>
  <si>
    <t>十二、2020年纳入财政专户管理专项经费明细表…………………………………………………………………………………… 34</t>
  </si>
  <si>
    <t>十三、2020年一般公共预算项级科目支出明细表（按功能科目）………………………………………………………………… 35-41</t>
  </si>
  <si>
    <t>十四、2020年政府采购预算表………………………………………………………………………………………………………… 42-85</t>
  </si>
  <si>
    <t>汕尾市市级2020年度部门预算编制情况说明</t>
  </si>
  <si>
    <t xml:space="preserve">    根据《中华人民共和国预算法》和《汕尾市市级部门预算编制办法》的有关规定，结合省预算编制精神和市级财政收支状况，按照量入为出，收支平衡的原则，加大预算统筹力度，优化支出结构；加大民生投入，发挥财政资金效益。现就2020年市级财政收支预算编制情况说明如下：</t>
  </si>
  <si>
    <t xml:space="preserve">    一、2020年预算编制的指导思想</t>
  </si>
  <si>
    <t xml:space="preserve">    2020年我市财政收支预算安排的指导思想是：全面贯彻党的十九大精神，以习近平新时代中国特色社会主义思想为指导，围绕省委、省政府和市委、市政府重点工作任务，坚持新发展理念，积极培育实体经济，推进产业转型升级，推动经济高质量发展；加大预算统筹力度，加大政府性基金和国有资本经营结余资金调入力度，盘活财政存量资金；强化预算约束，严控一般性支出，切实保障重点支出，提升财政资源配置效率和使用效益；强化债务管理，积极防范财政风险；加大力度保障和改善民生，补齐民生短板，提高基本公共服务水平，为我市建设成为广东沿海经济带 “靓丽明珠”提供财政保障。</t>
  </si>
  <si>
    <t xml:space="preserve">    二、2020年预算编制的基本原则</t>
  </si>
  <si>
    <t xml:space="preserve">   （一）依法依规。严格遵守预算法及预算编制各项规定，坚持实事求是原则。收入预算要与经济社会发展水平相适应，与财政政策相衔接；支出预算要坚持量力而行、统筹兼顾、勤俭节约，确保收支平衡。</t>
  </si>
  <si>
    <t xml:space="preserve">   （二）统筹使用。推进财政资金统筹使用，打造大财政大预算格局，加大政府性基金和国有资本经营结余资金调入一般公共预算的力度，盘活财政存量资金，弥补一般公共预算收支缺口。</t>
  </si>
  <si>
    <t xml:space="preserve">   （三）重点保障。坚持集中财力办大事的原则，确保市委、市政府重点工作和战略决策的落实，支持推进实体经济发展和现代产业体系建设。</t>
  </si>
  <si>
    <t xml:space="preserve">   （四）民生优先。坚持民生导向、守住底线、补齐短板的基本思路，按照尽力而为、量力而行的原则，突出保障和改善民生，着力解决发展不平衡不充分问题。</t>
  </si>
  <si>
    <t xml:space="preserve">   （五）绩效为先。将绩效理念和方法融入预算编制，强化绩效目标编报，加强绩效评价结果运用，打破固化利益格局，压减无效低效支出，提高支出精准度和科学性。</t>
  </si>
  <si>
    <t xml:space="preserve">   （六）压减一般。树立过“紧日子”思想，严格执行压减一般性支出政策；坚持先有预算，后有支出，严禁超预算或无预算安排支出。</t>
  </si>
  <si>
    <t xml:space="preserve">   （七）防范风险。规范政府举债行为，统一政府债务举债程序，严禁违规举借地方政府性债务，足额安排偿债资金，做到支出规模与财力水平相匹配，将债务风险有效地控制在自身财力承受范围之内。</t>
  </si>
  <si>
    <t xml:space="preserve">    三、2020年部门预算基本情况</t>
  </si>
  <si>
    <t xml:space="preserve">    2020年市级所有预算单位共有181个，全面列入部门预算编制范围，其中一级预算单位82个，二级预算单位99个。2019年市级财政供养人员9373人，按编制内实际到位人数计算（含政府雇员），比上年8149增加1224人（其中在职人员比上年增加1169人；离退休人员比上年增加55人）。</t>
  </si>
  <si>
    <t xml:space="preserve">    四、2020年部门预算收入情况</t>
  </si>
  <si>
    <t xml:space="preserve">   （一）一般公共预算总收入。2020年市级一般公共预算收入146814万元，加上税收返还16579万元，省转移支付补助18905万元，县区上解收入738万元，调入资金331700万元（政府性基金调入330000万元，国有资本经营收入调入1700万元），债务收入84400万元，上年结转14461万元，省提前下达的专项转移支付资金86520万元，市级一般公共预算总收入700117万元，比上年快报数984973万元减少284856万元，下降28.92%（主要是减少省年中下达的资金232829万元，调入资金比上年减少27064万元，调入预算稳定调节基金比上年减少34338万元，一般公共预算收入比上年增加6991万元）。</t>
  </si>
  <si>
    <t xml:space="preserve">   （二）纳入财政专户管理收入（教育收费收入）。2020年市级纳入财政专户管理的收入拟安排5665万元，比上年6875万元减少1210万元，下降17.6%。</t>
  </si>
  <si>
    <t xml:space="preserve">    五、2020年部门预算支出情况</t>
  </si>
  <si>
    <t xml:space="preserve">   根据收支平衡的原则，2020年市级一般公共预算总支出相应安排700117万元，下降28.92%。分别是：</t>
  </si>
  <si>
    <t xml:space="preserve">   一般公共预算支出方面：</t>
  </si>
  <si>
    <t xml:space="preserve">    2020年市级一般公共预算支出619727元，比上年快报数522388万元增支97339万元。主要增支项目如下：</t>
  </si>
  <si>
    <t xml:space="preserve">    （一）人员工资福利支出部分。</t>
  </si>
  <si>
    <t xml:space="preserve">    拟安排支出136235万元，比上年111963万元增加24272万元，主要支出项目是：</t>
  </si>
  <si>
    <t xml:space="preserve">   1、人员工资支出拟安排107150万元，比上年84151万元增支22999万元，主要是绩效考核奖励资金比上年增加8000万元（上年列14000万元，今年列22000万元），职业年金单位缴费补助比上年增加3000万元（上年列4000万元，今年列7000万元），正常工资支出比上年增加6999万元（上年列69671万元，今年列76670万元），预留提高津贴补助5000万元；</t>
  </si>
  <si>
    <t xml:space="preserve">   2、离退休经费（基本养老保险缴费）拟安排16285万元，比上年17259万元减少974万元；</t>
  </si>
  <si>
    <t xml:space="preserve">   3、行政事业单位医疗费和抚恤费拟安排3900万元，比上年3553万元增加347万元；</t>
  </si>
  <si>
    <t xml:space="preserve">   4、住房公积金拟安排8900万元，比上年7000万元增支1900万元（随工资总额计提而增加）；</t>
  </si>
  <si>
    <t xml:space="preserve">    （二）日常公用经费支出部分。</t>
  </si>
  <si>
    <t xml:space="preserve">    拟安排29165万元（其中单位运转经费25665万元、交通补贴2638.2万元、新增单位工会费补助861.8万元），比上年24335万元增支4830万元。主要是主要是为规范专项经费管理，部分单位小额专项经费并入运转经费；同时2020年市级实施零基预算，单位运转经费按定人定额3-6万的标准分档次实行，经费有所增加；</t>
  </si>
  <si>
    <t xml:space="preserve">    （三）专项经费支出部分。</t>
  </si>
  <si>
    <t xml:space="preserve">    专项经费拟安排454327万元，比上年334069增加120258万元（主要是新增涉农专项资金39564万元、大国资平台扶持资金40000万元、债务收入相应安排的支出比上年增加24200万元、偿债付息比上年增加2516万元，列收列支的上年结转和省提前下达的专项转移支付比上年增加4024万元，其他专项支出比上年减少6580万元）。主要项目为：</t>
  </si>
  <si>
    <t xml:space="preserve">    1、上年结转相应安排的支出14461万元；</t>
  </si>
  <si>
    <t xml:space="preserve">    2、省提前下达的专项转移支付相应安排的支出86520万元；</t>
  </si>
  <si>
    <t xml:space="preserve">    3、单位一般性专项经费46129万元；</t>
  </si>
  <si>
    <t xml:space="preserve">    4、债务收入相应安排的支出84400万元；</t>
  </si>
  <si>
    <r>
      <rPr>
        <sz val="14"/>
        <rFont val="宋体"/>
        <charset val="134"/>
      </rPr>
      <t xml:space="preserve">    </t>
    </r>
    <r>
      <rPr>
        <sz val="14"/>
        <rFont val="宋体"/>
        <charset val="134"/>
      </rPr>
      <t>5、政府公共支出222817万元，主要项目分别是：①促进就业创业发展专项资金830万元；②促进经济高质量发展专项资金55030万元（其中大国资平台扶持资金40000万元、企业纾困促产扶持资金5000万元、扶持企业发展专项资金5000万元、深圳到汕尾捷运化列车运营补贴资金3450万元）；③科技创新战略专项资金4850万元（其中先进能源科学与技术广东省实验室汕尾分中心建设项目一期工程经费3000万元、科技创新驱动专项经费1500万元）；④乡村振兴战略专项资金40902万元（其中涉农专项资金39564万元、村{社区}“两委”干部生活补贴1338万元）；⑤区域协调发展战略（基建）专项资金19800万元（其中城市维护费7500万元、市民广场配套建设资金5000万元、市直办公用房维修修护经费3500万元、重大项目前期费用3000万元）；⑥打好污染防治攻坚战专项资金10150万元（其中支付东西两区污水处理厂及红草工业园区污水处理厂污水处理费4500万元、新能源公交营运财政补贴4000万元、垃圾分类处理专项奖补资金1000万元）；⑦教育发展专项资金10010万元（其中“红海扬帆”人才计划专项经费5000万元）；⑧医疗卫生健康事业发展专项资金14047万元（其中深汕中心医院前期经费8335万元、新冠状病毒肺炎疫情防控资金3000万元、创建国家卫生城市经费1500万元）；⑨文化繁荣发展专项资金3210万元（其中创文激励资金1500万元）；⑩社会治理专项资金2320万元（其中禁毒示范城市创建经费1050万元、扫黑除恶专项斗争增经费1000万元）；</t>
    </r>
    <r>
      <rPr>
        <sz val="14"/>
        <rFont val="宋体"/>
        <charset val="134"/>
      </rPr>
      <t>⑪</t>
    </r>
    <r>
      <rPr>
        <sz val="14"/>
        <rFont val="宋体"/>
        <charset val="134"/>
      </rPr>
      <t>灾害防治及应急管理专项资金7141万元（其中预备费6245元）；</t>
    </r>
    <r>
      <rPr>
        <sz val="14"/>
        <rFont val="宋体"/>
        <charset val="134"/>
      </rPr>
      <t>⑫</t>
    </r>
    <r>
      <rPr>
        <sz val="14"/>
        <rFont val="宋体"/>
        <charset val="134"/>
      </rPr>
      <t>社会保障类专项资金5695万元（其中粮食风险基金5300万元）；</t>
    </r>
    <r>
      <rPr>
        <sz val="14"/>
        <rFont val="宋体"/>
        <charset val="134"/>
      </rPr>
      <t>⑬</t>
    </r>
    <r>
      <rPr>
        <sz val="14"/>
        <rFont val="宋体"/>
        <charset val="134"/>
      </rPr>
      <t>信息化建设专项资金13622万元（信息化建设专项经费6772万元、华为云计算服务建设项目资金4500万元、安可工程经费2000万元）；</t>
    </r>
    <r>
      <rPr>
        <sz val="14"/>
        <rFont val="宋体"/>
        <charset val="134"/>
      </rPr>
      <t>⑭</t>
    </r>
    <r>
      <rPr>
        <sz val="14"/>
        <rFont val="宋体"/>
        <charset val="134"/>
      </rPr>
      <t>规划编制专项资金3020万元（其中市级国土空间总体规划经费1500万元）；</t>
    </r>
    <r>
      <rPr>
        <sz val="14"/>
        <rFont val="宋体"/>
        <charset val="134"/>
      </rPr>
      <t>⑮</t>
    </r>
    <r>
      <rPr>
        <sz val="14"/>
        <rFont val="宋体"/>
        <charset val="134"/>
      </rPr>
      <t>防范债务风险专项资金50002万元；</t>
    </r>
    <r>
      <rPr>
        <sz val="14"/>
        <rFont val="宋体"/>
        <charset val="134"/>
      </rPr>
      <t>⑯</t>
    </r>
    <r>
      <rPr>
        <sz val="14"/>
        <rFont val="宋体"/>
        <charset val="134"/>
      </rPr>
      <t>其他发展性专项资金12428万元（其中税收征收经费5500万元、社保基金征收经费2200万元、节日慰问困难群体及缓解单位财政困难补助资金2000万元、捐赠及其他一次性收入补助支出2000万元）。</t>
    </r>
    <r>
      <rPr>
        <sz val="14"/>
        <rFont val="宋体"/>
        <charset val="134"/>
      </rPr>
      <t xml:space="preserve"> </t>
    </r>
  </si>
  <si>
    <t xml:space="preserve">    转移支付支出方面：</t>
  </si>
  <si>
    <t xml:space="preserve">    2020年拟安排转移支付支出80390万元，比上年快报数462585万元减少382195万元（主要是减少省下达给市级后由市转安排给县区的上级专项类补助）。其中：</t>
  </si>
  <si>
    <t xml:space="preserve">    一是上解省固定支出8422万元；</t>
  </si>
  <si>
    <t xml:space="preserve">    二是补助下级固定支出1031万元；</t>
  </si>
  <si>
    <t xml:space="preserve">    三是债务还本支出31900万元（比上年9416万元增加22484万元）；</t>
  </si>
  <si>
    <t xml:space="preserve">    四是专项转移支付补助支出（配套资金）39037万元。主要项目有：①城乡居民基本养老保险市级配套资金10726万元；②教育创现奖补经费5765万元；③革命老区发展专项补助资金（镇级补助）5700万元；④城乡居民基本医疗保险配套资金5631万元。</t>
  </si>
  <si>
    <t xml:space="preserve">    六、2020年部门预算编制的主要特点</t>
  </si>
  <si>
    <t xml:space="preserve">   （一）加大“三本预算”的财力统筹力度。全面统筹“三本预算”资金、债券资金、存量资金和各类政府资产资源等，形成预算管理大格局。面对财政收支矛盾，加强预算体系统筹，加大了向一般公共预算的资金调入力度，从政府性基金和国有资本经营收入调入资金33.17亿元（其中政府性基金调入33亿元、国有资本经营收入调入1700万元），弥补支出缺口。同时加强债务收入统筹，将目前已经下达到位的2020年提前批新增政府债券资金8.44亿元列入预算通盘安排。</t>
  </si>
  <si>
    <t xml:space="preserve">   （二）坚持底线思维做好“三保”保障。树立“过紧日子”思想，贯彻落实中央关于继续压减一般性支出的要求，对非重点非刚性的项目支出进行压减，接待费、公车维护费、公车购置费、出国出境费、会议费、培训费、差旅费、劳务费等共压减1527万元，压减率为17.8%。把“三保”作为今年的一项重要政治任务，按照底线思维编制预算，2020年市级按照“三保”优先原则，预算安排“三保”资金20.9亿元，其中“保工资”11.4亿元（不含绩效奖金2.2亿元），“保运转”2.9亿元，“保基本民生”6.6亿元，确保“三保”支出不留缺口、不出问题。</t>
  </si>
  <si>
    <t xml:space="preserve">   （三）大国资发展和产业扶持的力度。着力支持推进实体经济发展和产业体系建设。2020年，市级安排促进经济高质量发展专项资金5.5亿元，其中安排大国资平台发展资金4亿元，支持壮大国有企业综合实力和提升运营能力；安排促进产业发展扶持等资金1亿元，加大创新驱动、制造业升级改造、扶持外贸发展、纾解企业融资难等财政扶持力度；安排企业纾困促产扶持资金5000万元，全面落实市委市政府提出的服务企业复工复产三十条，为帮助企业复工复产提供支撑。</t>
  </si>
  <si>
    <t xml:space="preserve">   （四）优先支持打赢“三大攻坚战”。全面梳理中央和省部署的重大政策事项，优先安排资金足额保障。2020年，市级安排支持“三大攻坚战”资金15.92亿元（含政府性基金预算安排3.18亿元），其中：安排乡村振兴战略资金6.51亿元，增长21.7%，支持加快农村人居环境综合整治与新农村示范村建设，支持创建现代农业产业园、美丽乡村和特色小镇建设；安排污染防治资金1.72亿元（含政府性基金0.49亿元），增长18.5%，落实环境监测、生态保护、污染防治等经费保障；着力防范化解地方政府债务风险，足额安排政府债务偿债资金，严控债务风险，预算安排偿债资金7.69亿元（含政府性基金预算安排2.69亿元）。</t>
  </si>
  <si>
    <t xml:space="preserve">   （五）着力保障民生。2020年，市级安排教育支出4.14亿元，落实义务教育公用经费、“强师工程”等各项教育投入政策，支持改善办学条件和提升教学质量、教师素质，助力教育“创现”；安排卫生健康支出3.28亿元，支持提高基本公共卫生服务项目等财政补助标准，落实基层医疗卫生机构保障机制和补偿机制，支持保障深汕中心医院人才储备等前期经费；安排文化旅游体育与传媒支出1.79亿元，全力保障文化基础设施建设、非物质文化遗产保护、红色革命遗址保护利用、公共文化体育活动场馆免费开放等方面的资金需求；安排社会保障和就业支出4.01亿元，继续提升底线民生保障水平，分别提高城乡最低生活保障人均补差水平、孤儿基本生活最低养育标准残疾人生活补贴等，落实技能培训、岗位补贴等就业支持政策；同时统筹省提前下达的债券资金6.41亿元支持补齐教育、卫生、文化短板。安排1.03亿元落实省十件民生实事，安排1.23亿元落实市十件民生实事。</t>
  </si>
  <si>
    <t xml:space="preserve">   （六）推进涉农资金统筹整合。按“大专项+任务清单”管理模式，进一步落实强农惠农财政政策措施，集中资源强化保障，将各项涉农资金进行整合归并成涉农专项资金3.96亿元，统筹支持农村人居环境综合整治、“一村一品”、“厕所革命”、“四好”农村路、农业产业园建设等，逐步实现涉农资金使用由分散到集中、从低效向高效转变。</t>
  </si>
  <si>
    <t xml:space="preserve">   （七）积极响应落实疫情防控保障工作。根据省委省政府和市委市政府关于疫情防控的工作部署，及时掌握了解市卫健局、市疾控中心、市人民医院等一线单位的疫情防控资金需求，安排疫情防控专项资金3000万元，统筹各类应急资金6545万元，为打赢疫情防控战提供坚实的财力保障。</t>
  </si>
  <si>
    <t>2020年市级行政事业单位基本情况表</t>
  </si>
  <si>
    <t>单位名称</t>
  </si>
  <si>
    <t>财政供养人数</t>
  </si>
  <si>
    <t>单位性质</t>
  </si>
  <si>
    <t>单位基本职能</t>
  </si>
  <si>
    <t>合计人数</t>
  </si>
  <si>
    <t>财政专户</t>
  </si>
  <si>
    <t>预算内</t>
  </si>
  <si>
    <t>政府雇员（含公益性转岗）</t>
  </si>
  <si>
    <t>自筹编制到位人数</t>
  </si>
  <si>
    <t>小计</t>
  </si>
  <si>
    <t>编制内实际到位人数</t>
  </si>
  <si>
    <t>后勤人员</t>
  </si>
  <si>
    <t>人头经费</t>
  </si>
  <si>
    <t>离休人数</t>
  </si>
  <si>
    <t>退休人数</t>
  </si>
  <si>
    <t>中共汕尾市委办公室</t>
  </si>
  <si>
    <t>行政单位</t>
  </si>
  <si>
    <t>市委办公室是市委的综合部门，负责推动市委决策部署的落实，按照市委要求协调有关方面开展工作，承担市委运行保障具体事务。</t>
  </si>
  <si>
    <t>汕尾市信访局</t>
  </si>
  <si>
    <t>市委、市政府的工作部门，受理群众来信来访，网上信访，手机短信信访、负责市网上信访信息系统工作，督查督办、复查复核信访案件，调研指导信访事项、协调处理群体性案件，并履行出差权、督查权、建议权的职能。</t>
  </si>
  <si>
    <t>汕尾市党史办</t>
  </si>
  <si>
    <t>贯彻落实中央、省委和市委有关党史工作的方针、政策，制定汕尾党史工作规划和计划，并组织实施。完成上级交办的其他党史工作。</t>
  </si>
  <si>
    <t>中共汕尾市委机要和保密局</t>
  </si>
  <si>
    <t>承担市与省、县密码电报和明传电报通信收发；为省、市主要领导提供应急密码通信服务；承担市与省直单位普通密码通信；管理全市核心密码、普通密码；承办市委的密码电报；管理全市密码电报，指导市直单位使用、保管密码电报；密码及密码电报督查；负责电子政务内网安全与应用支撑平台的管理维护。</t>
  </si>
  <si>
    <t>汕尾市人民代表大会常务委员会办公室</t>
  </si>
  <si>
    <t>实施法律监督和工作职能监督，讨论和决定本行政区域重大事项，行使对地方国家机关有关人员的人事任免。</t>
  </si>
  <si>
    <t>汕尾市人民政府办公室</t>
  </si>
  <si>
    <t>主要协助市人民政府处理市政府日常工作事务及秘书、电文处理，负责市政府重大活动的组织安排工作。</t>
  </si>
  <si>
    <t>汕尾市马思聪艺术中心</t>
  </si>
  <si>
    <t>非参公单位</t>
  </si>
  <si>
    <t>承接会议，汇演，电影等活动。</t>
  </si>
  <si>
    <t>汕尾市公共资源交易中心</t>
  </si>
  <si>
    <t>实施政府采购、土地使用权、矿业权，工程建设项目招标、国有产权等各类公共资源交易活动提供场所、设施和服务。</t>
  </si>
  <si>
    <t>汕尾市政府网站管理中心</t>
  </si>
  <si>
    <t>负责市政府及其所属部门在互联网上发布政务信息、提供在线服务和管理政府与公众互动交流的服务平台；负责指导、协调全市政府网站建设管理工作,负责汕尾网络问政平台运营维护工作。</t>
  </si>
  <si>
    <t>汕尾市政务服务数据管理局</t>
  </si>
  <si>
    <t>组织起草全市政务服务和政务信息化相关政策和地方性法规、规章草案并组织实施。完成市委、市政府和省政务服务数据管理局交办的其他任务。</t>
  </si>
  <si>
    <t>中国人民政治协商会议汕尾市委员会办公室</t>
  </si>
  <si>
    <t>市政协机关是市政协的工作机构，承担市政协履行政治协商，民主监督，参政议政职能的各项工作。</t>
  </si>
  <si>
    <t>中共汕尾市纪律检查委员会</t>
  </si>
  <si>
    <t>履行党的纪律检查和政府的行政监察两种职级，监督检查各单位执行党的路线、方针、政策和国家法律法规的情况，负责检查并处理市委、市政府各部门以及各县(市、区)党组织和党员领导干部违反党的章程及其他党内法规的政纪行为。承办市委、市政府和省纪委监委授权和交办的其他事项。</t>
  </si>
  <si>
    <t>中共汕尾市委统一战线工作部</t>
  </si>
  <si>
    <t>贯彻执行中央、省委和市委关于统一战线的方针、政策、调查研究统一战线的理论和重要方针、政策，向市委反映统一战线的情况，提出开展全市统一战线的意见和建议；检查统战政策执行情况，协调统一战线各方面的关系。</t>
  </si>
  <si>
    <t>中共汕尾市委宣传部</t>
  </si>
  <si>
    <t>中共汕尾市委宣传部是市委主管全市意识形态工作的综合职能部门。</t>
  </si>
  <si>
    <t>中共汕尾市委组织部</t>
  </si>
  <si>
    <t>组织、人事</t>
  </si>
  <si>
    <t>中共汕尾市直属机关工作委员会</t>
  </si>
  <si>
    <t>统一组织、规划、部署市直机关党的工作，提出加强和改进机关党的建设的意见和建议，研究制定工作规划，并抓好组织实施。负责市直单位党代会代表选举的有关工作。</t>
  </si>
  <si>
    <t>中共汕尾市委政策研究室</t>
  </si>
  <si>
    <t>市委政研室为市委、市政府决策开展专题调研、提供决策参考；起草市委有关重要文件、文稿及市委领导讲话、报告；负责完成市委和领导小组交办的其他事项。</t>
  </si>
  <si>
    <t>中共汕尾市委台湾工作办公室</t>
  </si>
  <si>
    <t>是汕尾市委、市政府主管台湾工作的办事机构。</t>
  </si>
  <si>
    <t>广东省汕尾台湾渔民事务工作站</t>
  </si>
  <si>
    <t>宣传、联络和接待服务台湾同胞。</t>
  </si>
  <si>
    <t>中共汕尾市委政法委员会</t>
  </si>
  <si>
    <t>组织政法工作有关调研；指导协调政法各部门的工作，维护政法各部门依法独立行使职权；依法组织开展执法监督；组织、协调、指导全市维稳、综治工作；研究和指导全市政法队伍建设等。</t>
  </si>
  <si>
    <t>汕尾市法学会</t>
  </si>
  <si>
    <t>组织指导全市法学理论研究工作；参与法律、法规草拟工作；对立法、司法、执法等实践活动的重大问题提出咨询意见、建议和对策，参与法律宣传工作。</t>
  </si>
  <si>
    <t>中国共产主义青年团汕尾市委员会</t>
  </si>
  <si>
    <t>教育引导服务青年，维护青少年权益。</t>
  </si>
  <si>
    <t>汕尾市妇女联合会</t>
  </si>
  <si>
    <t>促进男女平等，维护妇女、儿童合法权益。</t>
  </si>
  <si>
    <t>汕尾市妇女儿童活动中心</t>
  </si>
  <si>
    <t>妇女儿童培训教育阵地、发展妇女儿童事业。</t>
  </si>
  <si>
    <t>汕尾市工商业联合会</t>
  </si>
  <si>
    <t>发挥民主监督作用，积极参政议政；引导会员积极参加国家经济建设；做好工商界代表人士政治安排推荐工作。</t>
  </si>
  <si>
    <t>汕尾市文学艺术界联合会</t>
  </si>
  <si>
    <t>汕尾市文联是在中共汕尾市委、市政府领导下的人民团体，是党和政府联系广大文艺家和文艺工作者的桥梁和纽带，开展文艺交流，组织开展文艺宣传、采风、培训等。</t>
  </si>
  <si>
    <t>汕尾书画院</t>
  </si>
  <si>
    <t>书画展览交流，艺术创作与研究、出版刊物。</t>
  </si>
  <si>
    <t>汕尾市社会科学联合会</t>
  </si>
  <si>
    <t>指导和协调全市社会科学界各个学会、研究会、协会的工作，联络县（市、区）社科联的工作。</t>
  </si>
  <si>
    <t>汕尾市总工会</t>
  </si>
  <si>
    <t>引导广大职工坚定不移走中国特色社会主义工会发展道路；组织和指导全市各级工会贯彻落实党的全心全意依靠工人阶级的根本指导方针；组织和引导广大职工参与和支持改革；组织动员广大职工参与创业创新创优；发动职工群众共建生态文明。</t>
  </si>
  <si>
    <t>汕尾市归国华侨联合会</t>
  </si>
  <si>
    <t>服务经济发展、依法维护侨益、拓展海外联谊、参政议政、弘扬中华文化、参与社会建设等，具有民间性、群众性、统战性、涉外性。</t>
  </si>
  <si>
    <t>致公党汕尾市委员会</t>
  </si>
  <si>
    <t>参政议政、民主监督，参加中国共产党领导的政治协商。</t>
  </si>
  <si>
    <t>农工党汕尾市委员会</t>
  </si>
  <si>
    <t>深入调查研究，履行政治协商、民主监督、参政议政，同时开展义诊献爱心等社会服务工作，开展思想建设和组织建设等。</t>
  </si>
  <si>
    <t>民盟汕尾市委员会</t>
  </si>
  <si>
    <t>参政议政、民主监督。</t>
  </si>
  <si>
    <t>汕尾市档案馆</t>
  </si>
  <si>
    <t>依参照公务员管理</t>
  </si>
  <si>
    <t>负责进馆范围内档案、资料的管理，负责市政府公开信息的收集、整理并提供利用,负责重要政务活动声像资料的拍摄和收集；组织、指导、督促和检查全市地方志工作，组织编纂《汕尾市志》、《汕尾年鉴》和审查验收县（市、区）志、市直部门志等工作。</t>
  </si>
  <si>
    <t>汕尾市人民防空办公室</t>
  </si>
  <si>
    <t>管理、宣传和组织人民防空建设，战时组织人民群众进行防空袭斗争，平时防范和减轻应急突发事件和灾害事故的危害。负责全市海防基础设施维护管理。</t>
  </si>
  <si>
    <t>汕尾市发展和改革局</t>
  </si>
  <si>
    <t>负责研究提出全市国民经济和社会发展战略、发展规划和政策，进行总量平衡、结构调整，协调指导总体经济体制改革的宏观调控。</t>
  </si>
  <si>
    <t>中共汕尾市委机构编制委员会办公室</t>
  </si>
  <si>
    <t>贯彻执行中央和省有关行政管理体制和机构改革以及机构编制管理的方针政策和法律法规，统一管理全市党政群机关和事业单位的机构编制。负责拟订本市行政管理体制和机构改革总体方案并组织实施，审核市直机关、事业单位和县（市、区）机构改革方案。管理市直机关、事业单位的职责配置、机构设置、人员编制和领导职数。</t>
  </si>
  <si>
    <t>汕尾市审计局</t>
  </si>
  <si>
    <t>审计监督。</t>
  </si>
  <si>
    <t>汕尾市市场监督管理局红海湾分局</t>
  </si>
  <si>
    <t>负责辖区范围内市场综合监督管理、知识产权管理和综合执法工作负责辖区范围内直接实施和审查上报的行政许可工作；承办辖区范围内各类企业（不包括外商投资企业）、农民专业合作社和从事经营活动的单位、个人等市场主体的登记注册及信用分类监管；承办市场监督管理局和辖区管理委员会交办的其他事项。</t>
  </si>
  <si>
    <t>汕尾市住房和城乡建设局</t>
  </si>
  <si>
    <t>贯彻执行国家和省住房和城乡建设行政管理方针、政策、法律、法规。指导全市住房制度改革工作；健全住房保障体系。加强对房地产市场的监管和规范，维护市场秩序及主体行为；承担推进建筑节能减排和行业科技发展的责任，有效降低建筑耗能。负责市区公用基础设施建设。承办市人民政府与省住房和城乡建设厅交办的其他事项。</t>
  </si>
  <si>
    <t>汕尾市建筑工程质量安全监督站</t>
  </si>
  <si>
    <t>建筑工程质量安全监督。</t>
  </si>
  <si>
    <t>汕尾市建筑工程质量检测站</t>
  </si>
  <si>
    <t>对建筑工程使用的原材料、半成品材料、建筑制品进行质量检测；对建筑结构、建筑桩基工程进行质量检测；对建筑物室内空气环境、建筑材料及构筑物的节能效能进行检测；配合建设主管部门对建筑物、建筑构件和制品、建筑材料等进行质量抽检。</t>
  </si>
  <si>
    <t>汕尾市建设工程造价管理站</t>
  </si>
  <si>
    <t>贯彻执行国家和省有关建设工程造价管理和工程建设定额的方针、政策和法律法规，负责全市建设工程造价管理和工程建设定额的补充编制、修订、解释、调解、管理工作。</t>
  </si>
  <si>
    <t>汕尾市住房公积金管理中心</t>
  </si>
  <si>
    <t>住房公积金管理中心是不以盈利为目的独立事业单位，主要负责住房公积金管理和运作。</t>
  </si>
  <si>
    <t>汕尾市数字化城市管理监督指挥中心</t>
  </si>
  <si>
    <t>负责市级数字化城市管理监督指挥中心的建设/管理/维护与升级；负责组织全市数字化城管基础数据的普查、建库、更新、管理工作，负责“12319”城管服务热线的管理，做好与公安110.12345市长热线的对接工作。</t>
  </si>
  <si>
    <t>汕尾市公用事业事务中心</t>
  </si>
  <si>
    <t>加强市区园林绿化、路灯和市政维修等。</t>
  </si>
  <si>
    <t>汕尾市交通运输局</t>
  </si>
  <si>
    <t>贯彻执行国家和省有关交通运输工作的方针政策和法律法规，起草有关地方性文件并监督实施，组织拟订公路、水路、地方铁路行业发展规划，参与拟订物流业发展规划，指导公路、水路行业有关体制改革工作。</t>
  </si>
  <si>
    <t>汕尾市交通运输局综合行政执法局</t>
  </si>
  <si>
    <t>根据交通行政管理法律、法规、规章，具体行使辖区内的公路运政、水路运政、公路路政、航道行政、港口行政、交通工程质量监督等方面的行政执法职责；对公民、法人或者其他组织遵守交通行政管理法律、法规、规章的情况进行监督检查，依法纠正和查处有关违法违规行为，并对违反交通行政管理秩序的行为实施行政处罚。</t>
  </si>
  <si>
    <t>汕尾市公路事务中心</t>
  </si>
  <si>
    <t>承担全市普通公路建设和养护、交通运输管理、国防交通器材、交通战备物资、应急物资的储备工作。</t>
  </si>
  <si>
    <t>汕尾市机关事务管理办公室</t>
  </si>
  <si>
    <t xml:space="preserve">贯彻执行国家、省和市有关机关事务管理的方针政策和法律法规，负责拟定有关市级机关事务管理和后勤保障的规章制度，并组织实施。负责市委、市政府机关大院和市直党政机关办公大楼及办公用房规划、调剂、维修、使用监管及处置工作；负责市直党政机关范围内周转房的调配和管理工作。负责市直党政机关办公用房的房屋所有权、土地使用权等不动产相关权属管理工作，实施统一登记管理。
</t>
  </si>
  <si>
    <t>汕尾新区管理委员会</t>
  </si>
  <si>
    <t>贯彻执行国家、省和市有关法律法规、规章和方针政策，依法制定新区规范性文件和政策措施；会同有关部门研究提出发展战略、产业规划、年度发展计划和重点项目计划。</t>
  </si>
  <si>
    <t>汕尾市司法局</t>
  </si>
  <si>
    <t>组织开展全面依法治市重大问题的政策研究；负责全市司法行政工作，包括普法、管理监督指导律师、公证和法律援助、指导基层司法行政工作、司法鉴定；安置帮教、社区矫正、148法律服务、组织全市司法考试等工作、 管理和监督戒毒所；审核规范性文件、行政执法监督、行政复议应诉、法律宣传培训、政府立法工作、政府法律顾问事务、依法行政考核工作等。</t>
  </si>
  <si>
    <t>汕尾市强制隔离戒毒所</t>
  </si>
  <si>
    <t>贯彻执行中央、省市有关强制隔离戒毒工资、戒毒康复和社区戒毒工资的方针政策和法律法规；依法收治强制隔离戒毒人员和调配；承办市人民政府及上级有关部门交办的其他事项。</t>
  </si>
  <si>
    <t>汕尾市公安局</t>
  </si>
  <si>
    <t>贯彻执行国家有关公安工作的方针、政策和法律法规,部署公安工作,并指导、检查落实。指导、开展危害国家安全的案件、刑事案件和行政案件的侦查工作；管理特种行业；管理出入境工作；管理道路交通安全及机动车、驾驶员工作；管理全市户籍、居民身份证、流动人口等工作；管理看守所、拘留所、戒毒所等监管场所工作；组织实施对来我市的党和国家领导人、省领导等安全警卫工作；负责公共信息网络安全监察工作；组织公安督察工作等。</t>
  </si>
  <si>
    <t>汕尾市公安局城区分局</t>
  </si>
  <si>
    <t>贯彻执行国家有关公安工作的方针、政策和法律法规,部署公安工作,并指导、检查落实。指导、开展危害国家安全的案件、刑事案件和行政案件的侦查工作；管理出入境工作；管理道路交通安全及机动车、驾驶员工作；管理户籍、居民身份证、流动人口等工作；</t>
  </si>
  <si>
    <t>汕尾市公安局红海湾分局</t>
  </si>
  <si>
    <t>汕尾市公安局尖山分局</t>
  </si>
  <si>
    <t>贯彻执行国家有关公安工作的方针、政策和法律法规，部署公安工作，并指导、检查落实， 维护社会治安秩序，管理、指导出入境工作, 指导对危害国家安全的案件和刑事案件的侦查工作，指导公安机关组织建设和公安民警队伍建设。</t>
  </si>
  <si>
    <t>广东省汕尾市中级人民法院</t>
  </si>
  <si>
    <t>汕尾市中级人民法院（下称汕尾中院）是汕尾市的审判机关，依法独立行使审判权，监督和指导下级人民法院的工作，接受广东省高级人民法院的指导和监督，对汕尾市人民代表大会及其常务委员会负责并报告工作。</t>
  </si>
  <si>
    <t>广东省汕尾市人民检察院</t>
  </si>
  <si>
    <t>根据宪法规定，人民检察院是国家法律监督机关，履行法律监督职能。</t>
  </si>
  <si>
    <t>中共汕尾市委党校</t>
  </si>
  <si>
    <t>党政干部培训、轮训、党的哲学社会科学研究。</t>
  </si>
  <si>
    <t>汕尾市文化广电旅游体育局</t>
  </si>
  <si>
    <t>贯彻执行党和国家关于文化艺术、广播影视、新闻出版、著作权的方针、政策和法规，把握正确的创作导向；拟定全市文化广电新闻出版事业发展规划和管理办法，并组织实施和监督检查。</t>
  </si>
  <si>
    <t>汕尾市文化馆</t>
  </si>
  <si>
    <t>主要职责是组织、开展全市群众文化艺术活动；培训辅导文艺骨干；组织辅导和研究群众文艺创作；建立文化志愿者服务团队，组织开展文化志愿服务活动；送戏下乡；参加对外文化艺术交流；贯彻执行全市非物质文化遗产的规划、保护，实施和指导开展全市非物质文化遗产的普查、认定、申报和交流传播工作以及其它交办事务。</t>
  </si>
  <si>
    <t>汕尾市图书馆</t>
  </si>
  <si>
    <t>书籍报刊杂志借阅、电子阅览。</t>
  </si>
  <si>
    <t>汕尾市文化旅游体育发展中心</t>
  </si>
  <si>
    <t>承担汕尾市文化、旅游、体育产业发展调研，资源普查、策划，对外交流，开展体育赛事活动。</t>
  </si>
  <si>
    <t>汕尾市体育场馆中心</t>
  </si>
  <si>
    <t>负责制订体育场馆中心的管理办法及发展规划；协助承办各类文化旅游体育活动；负责推动体育场馆的产业运营管理，拓展青少年体育和群众性体育运动项目的培训。</t>
  </si>
  <si>
    <t>汕尾市体育运动学校</t>
  </si>
  <si>
    <t>贯彻执行国家体育学校的政策法规，开展体育教学，培养体育人才，负责运动员义务教育阶段的文化教学；承担实施国家“奥运争光计划”和“全民健身计划”，承担汕尾各级各类运动员的训练、比赛任务，配合有关部门举办我市的各类体育比赛及组织参加省级以上各类青少年体育比赛；承担上级部门下达的各项任务。</t>
  </si>
  <si>
    <t>汕尾广播电视台</t>
  </si>
  <si>
    <t>新闻宣传、节目采编、制作、审查、播出、传输、发射、转播、新技术科研应用及广播电视覆盖网的建设，维护工作。节目安全播出和设备设施的安全防范工作，确保党和政府的政令畅通。</t>
  </si>
  <si>
    <t>汕尾市代建项目事务中心</t>
  </si>
  <si>
    <t>负责市政府投资实属非经营性项目建设期间的集中建设管理，代表市政府履行项目建设管理职责，依法组织开展代建项目的实施和管理工作，承办市政府和上级主管部门交办的其他事项。</t>
  </si>
  <si>
    <t>汕尾市统计局</t>
  </si>
  <si>
    <t>贯彻执行国家有关统计工作的方针政策、方法制度和法律法规；承担组织领导和协调全市统计工作，确保统计数据真实、准确、及时的责任；拟订和实施统计工作规章、规划和统计调查计划；指导和监督检查各县(市、区)、各部门统计和国民经济核算工作；监督检查统计法律、法规和制度的实施；指导全市统计工作。</t>
  </si>
  <si>
    <t>国家统计局汕尾调查队</t>
  </si>
  <si>
    <t>汕尾调查队既是政府统计调查机构，也是统计执法机构，依法独立行使统计调查、统计监督的职权，独立向国家统计局和广东调查总队上报调查结果，并对上报的调查资料的真实性负责。同时，承担地方政府委托的各项统计调查任务。</t>
  </si>
  <si>
    <t>汕尾市科学技术局</t>
  </si>
  <si>
    <t>全市实施创新驱动发展战略、促进科技创新强市建设的规划，及促进科技发展、引进国（境）外智力等方面的规划和政策并组织实施；统筹推进全市创新体系建设和科技体制改革，会同有关部门健全科技创新激励机制；建立科研项目评估和资金使用监管机制。</t>
  </si>
  <si>
    <t>汕尾市生产力促进中心</t>
  </si>
  <si>
    <t>促进对外科技交流与合作；为中小企业技术创新提供信息、技术、融资、人才培训、管理咨询等服务；承担科技成果推广和市科技局交办的其他工作任务等。</t>
  </si>
  <si>
    <t>汕尾市教育局</t>
  </si>
  <si>
    <t>起草有关地方性法规、规章草案和政策并组织实施。组织拟订全市教育改革和发展规划及实施办法，制定年度教育改革和发展工作重点、规划，组织和协调有关部门对规划实施状况进行监督检查和评估。会同有关部门规划、指导学校布局调整，负责教育事业相关数据的统计、分析和发布。</t>
  </si>
  <si>
    <t>汕尾市林伟华中学</t>
  </si>
  <si>
    <t>承办初中，高中的学历教育。</t>
  </si>
  <si>
    <t>汕尾市实验初级中学</t>
  </si>
  <si>
    <t>教育学生，为国家培养人才，提高人口素质，文化水平。</t>
  </si>
  <si>
    <t>汕尾市实验小学</t>
  </si>
  <si>
    <t>教育与教学</t>
  </si>
  <si>
    <t>汕尾市实验幼儿园</t>
  </si>
  <si>
    <t>幼儿园围绕“一切为了孩子”的宗旨，以安全工作为主线，以科研为先导，深化教育改革，树立以幼儿发展为本的教育理念，保教结合，有计划、有步骤地开展各项教育教学活动，提高教师的师德修养和业务能力，努力创建平安校园。</t>
  </si>
  <si>
    <t>汕尾市机关幼儿园</t>
  </si>
  <si>
    <t>职能是围绕幼儿园的整体工作计划,严格按照《幼儿一日活动表》，以安全工作主线，保教结合，有计划、有步骤地开展各项教育教学活动，提高教师的师德修养和业务能力，努力为幼儿创建一个健康和谐，积极向上平安校园，出色完成上级交给的任务，享受快乐童年。</t>
  </si>
  <si>
    <t>汕尾市职业技术学校</t>
  </si>
  <si>
    <t>贯彻执行党和国家的教育方针、政策、法律、法规，坚持社会主义办学方向，依法治教，积极培养本区域急需的各种中等职业人才和创业人才；制定与地区经济和社会发展相适应的教育发展规划和年度工作计划并组织实施；依法对学校全面管理，施行学历教育和职业培训相结合、职前教育和职后教育相结合，实行普通全日制教育，农学结合弹性学分制及中短期培训。</t>
  </si>
  <si>
    <t>汕尾市第三幼儿园</t>
  </si>
  <si>
    <t>根据幼儿身心发展的特点和规律，实行保育与教育相结合的原则，对幼儿进行体、智、德、美全面发展，促进其身心健康和谐发展。</t>
  </si>
  <si>
    <t>汕尾市教师发展中心</t>
  </si>
  <si>
    <t>助力教师提升，促进教育发展；承担教育教学研究、教育信息化建设和师资培训工作。</t>
  </si>
  <si>
    <t>汕尾开放大学</t>
  </si>
  <si>
    <t>按照教育部门规定培养成人专科到本科各层次毕业生，社区教育、老年教育、新型职业农民教育和各类培训。</t>
  </si>
  <si>
    <t>汕尾职业技术学院</t>
  </si>
  <si>
    <t>培养职业教育技术人才。</t>
  </si>
  <si>
    <t>汕尾市特殊教育学校</t>
  </si>
  <si>
    <t>承担残疾、少年儿童的康复和文化教育等</t>
  </si>
  <si>
    <t>汕尾市科学技术协会</t>
  </si>
  <si>
    <t>组织实施国务院《全民科学素质行动计划纲要》；宣传、普及科学技术，筹建科普设施；组织科技人员学术交流；管理科技专业学会；开展青少年科技活动；开展科技馆展教活动等。</t>
  </si>
  <si>
    <t>汕尾日报社</t>
  </si>
  <si>
    <t>新闻出版。</t>
  </si>
  <si>
    <t>汕尾市市场监督管理局</t>
  </si>
  <si>
    <t>将市工商行政管理局、市质量技术监督局、市食品药品监督管理局（市食品安全委员会办公室）的职责，以及市科学技术局（市知识产权局）的专利管理职责，市发展和改革局的价格监督检查和反垄断执法职责，市商务局的经营者集中反垄断相关职责等整合，组建市市场监督管理局，加挂市知识产权局牌子。市食品安全委员会的具体工作由市市场监督管理局承担。</t>
  </si>
  <si>
    <t>汕尾市财政局</t>
  </si>
  <si>
    <t>执行国家财政税收、国有资产监督、法规制度、方针政策、编制年度预结算草案并组织执行、制定财政和预结算收入计划、管理和监督各项财政支出等。</t>
  </si>
  <si>
    <t>汕尾市财政局投资评审中心</t>
  </si>
  <si>
    <t>贯彻执行国家和省有关法律法规，承担财政性投资项目的可行性评估、论证的技术性、服务性工作；负责财政性投资项目的工程概算审核及预(结)算、决算审查工作；负责财政性投资项目招标标底审查和财务效益评估。</t>
  </si>
  <si>
    <t>汕尾市财政局国库支付中心</t>
  </si>
  <si>
    <t>配合建设和完善国库单一帐户体系，协助预算控制和用款计划审核工作，建立预算单位收支总帐及分类管理系统，承担集中支付的财政资金审核、支付和会计核算工作，承担财政支付和收付系统内部的监督检查、系统维护，负责国债兑付资金管理的具体操作业务等。</t>
  </si>
  <si>
    <t>汕尾市注册会计师协会</t>
  </si>
  <si>
    <t>办理本地区执业人员申请注册的初审和报批手续以及本地区注册会计师转所手续。办理本地区注册会计师执业年检的初审和报批手续。负责办理上级交办的其他事项。</t>
  </si>
  <si>
    <t>汕尾市财政信息中心</t>
  </si>
  <si>
    <t>财政信息系统日常运维，办公自动化推广实施，机房管理建设，网络部署运维等。</t>
  </si>
  <si>
    <t>汕尾市票据管理中心</t>
  </si>
  <si>
    <t>供应财政票据、核销财政票据、监督财政票据的使用等。</t>
  </si>
  <si>
    <t>汕尾市信息中心</t>
  </si>
  <si>
    <t>协助组织实施我市信息化建设，参与拟订政务信息化建设规划，实施电子政务工程；建立市级政务信息系统运行中心；负责协调并指导市有关部门的信息网络并与市政府信息主干线互联互通，协调全市各部门之间信息资源共享。</t>
  </si>
  <si>
    <t>汕尾市食品药品检验所</t>
  </si>
  <si>
    <t>依法实施食品（含保健食品）、药品、化妆品和医疗器械的质量安全检验检测，承担上级交办的其他工作任务。</t>
  </si>
  <si>
    <t>汕尾市生态环境局</t>
  </si>
  <si>
    <t>加强环境保护规划，完善环境保护与全市经济、社会协调发展的宏观控制机制，增强生态环境保护的综合能力等。</t>
  </si>
  <si>
    <t>汕尾市环境保护监测站</t>
  </si>
  <si>
    <t>开展环境质量监测、污染源监督性监测和突发环境污染事件应急监测；承担环境监测网建设和运行，收集、管理环境监测数据，开展环境状况调查和评价，编制环境监测报告；以及承担环境保护部门委托的其他环境监测技术支持工作。</t>
  </si>
  <si>
    <t>汕尾市生态环境局直属分局</t>
  </si>
  <si>
    <t>加强环境保护规划，完善环境保护增强生态环境保护的综合能力等。</t>
  </si>
  <si>
    <t>汕尾市生态环境局海丰分局</t>
  </si>
  <si>
    <t>汕尾市工业和信息化局</t>
  </si>
  <si>
    <t>主管全市工业和信息化产业政府组成部门，贯彻执行国家和省有关国民经济运行和信息化工作的方针政策和法律法规；组织实施工业和信息化领域发展规划、计划及有关产业政策；指导工业和信息化领域的技术进步和技术创新。</t>
  </si>
  <si>
    <t>汕尾无线电监测站</t>
  </si>
  <si>
    <t>配合市工业和信息化部门监测无线电台站的电台操作程序和核电项目；查找无线电干扰源和未经批准使用的无线电台站；承担预备役电磁频谱管理工作。</t>
  </si>
  <si>
    <t>汕尾市市场物业管理总站</t>
  </si>
  <si>
    <t>负责指导、协调全市市场物业管理工作，组织开展有关市场公共安全、公共卫生、公共文化、市场文明建设和管理服务等工作，负责对市辖区、各类申办市场的勘查与审核工作。</t>
  </si>
  <si>
    <t>汕尾市中小企业服务中心</t>
  </si>
  <si>
    <t>承担为中小企业提供创业辅导、市场营销、投资融资等业务咨询：对中小企业人才引进、人员培训、对外合作、展览展销和法律财务咨询。</t>
  </si>
  <si>
    <t>汕尾市节能中心</t>
  </si>
  <si>
    <t>参与节能监察计划、标准、规程等相关研究工作；组织节能产品、技术设备和新机制推广；负责开展节能宣传培训、科普及信息化建设、咨询服务。</t>
  </si>
  <si>
    <t>汕尾市市区盐田管理中心</t>
  </si>
  <si>
    <t>依照国家、省和市有关国有资产管理的法律、法规，负责管理原汕尾市市区盐务局管辖的各盐业固定资产。完成市人民政府和市国资委交办的其他任务。</t>
  </si>
  <si>
    <t>汕尾市商务局</t>
  </si>
  <si>
    <t>拟订全市商务、口岸和电子商务发展战略、规划、计划并组织实施；牵头拟订有关健全和规范城乡市场发展的政策措施；负责整顿和规范市场经济秩序的相关协调工作；分析研究本市投资环境，为境内外投资者提供环境考察、信息咨询、政策解答。</t>
  </si>
  <si>
    <t>汕尾进出境货运车辆检查场</t>
  </si>
  <si>
    <t>为出入境货运车辆提供报关报检及搬运装卸、仓储、停车、车辆维修等服务。</t>
  </si>
  <si>
    <t>汕尾市应急管理局</t>
  </si>
  <si>
    <t>负责应急管理工作，指导全市各地区各部门应对安全生产类、自然灾害类等突发事件和综合防灾减灾救灾工作。负责安全生产综合监督管理和工矿商贸行业安全生产监督管理工作。 承担市应对较大灾害指挥部工作，综合研判突发事件发展态势并提出应对建议，协助市委、市政府指定的负责同志组织较大灾害应急处置工作。</t>
  </si>
  <si>
    <t>汕尾市应急管理宣传教育中心</t>
  </si>
  <si>
    <t>承担全市应急管理、防灾减灾和安全生产宣传培训工作；承担全市安全生产考试工作。</t>
  </si>
  <si>
    <t>汕尾市人民政府国有资产监督管理委员会</t>
  </si>
  <si>
    <t>根据市政府授权，代表政府履行出资人职责监管市属经营性国有资产。</t>
  </si>
  <si>
    <t>汕尾市硫铁矿废水处理站</t>
  </si>
  <si>
    <t>治理硫铁矿污染源，确保废水处理达标排放，保护公平水库的水质。</t>
  </si>
  <si>
    <t>汕尾市国有企业服务中心</t>
  </si>
  <si>
    <t>指导国有企业对资产的有效管理及开展资产移交，人员安置、各类资产的清理处置等工作。协助制订市属国有企业委派董事、财务总监等有关规章制度和考核办法并承担有关日常服务工作；完成市政府和市国资委交办的其它任务。</t>
  </si>
  <si>
    <t>市海洋经济发展总公司</t>
  </si>
  <si>
    <t>承担汕尾市海洋六家生产企业管理、指导、监督、协调和宏观调控，负责全市生产业务指导、引导渔农户生产，协调市海洋与渔业局港口建设、海洋资源管理、海洋水环境保护、监理等，同时还创办经济实体。</t>
  </si>
  <si>
    <t>汕尾市房地产管理局</t>
  </si>
  <si>
    <t>负责市区房地产交易管理、产权产籍管理、房地产价格认定、房地产档案管理等。</t>
  </si>
  <si>
    <t>汕尾市供销合作联社</t>
  </si>
  <si>
    <t>对全市供销社系统进行指导、协调、监督、服务以及承办市委市政府和上级社交办的任务。</t>
  </si>
  <si>
    <t>汕尾市二轻工业集团公司</t>
  </si>
  <si>
    <t>负责轻工业管理、服务、指导和协调。</t>
  </si>
  <si>
    <t>汕尾市商业企业集团公司</t>
  </si>
  <si>
    <t>负责管理市直商业系统十家国有公司，承担市委、市政府的多项中心任务。</t>
  </si>
  <si>
    <t>汕尾市物资总公司</t>
  </si>
  <si>
    <t>服务全市工农业生产、建设；组织对全市二轻物资系统的计划、调配、供应；承担市委市政府和上级交办的任务。</t>
  </si>
  <si>
    <t>汕尾市投资促进局</t>
  </si>
  <si>
    <t>统筹协调和指导全市的投资促进、招商引资工作。拟订本市促进外来投资和改善投资环境的政策措施；拟订全市招商引资的发展战略、中长期规划和年度计划并组织实施；建立和完善汕尾市常态化招商引资工作机制。</t>
  </si>
  <si>
    <t>汕尾市邮政业安全中心</t>
  </si>
  <si>
    <t>承担市邮政业运行安全监测、行业服务质量监控及申诉，安全生产监督、调研。</t>
  </si>
  <si>
    <t>汕尾市自然资源档案馆</t>
  </si>
  <si>
    <t>除承担接收、保管城市基建档案，对全市各单位与城市有关基建档案业务指导任务外，同时行使对城市基建档案的管理、检查和监督的职能。</t>
  </si>
  <si>
    <t>汕尾市农业农村局</t>
  </si>
  <si>
    <t>主管农业农村工作的市政府工作部门。</t>
  </si>
  <si>
    <t>汕尾市农产品质量监督检验测试中心</t>
  </si>
  <si>
    <t>承担农产品质量检验检测工作；承担全市农产品质量安全标准的宣传贯彻和检测技术的培训。</t>
  </si>
  <si>
    <t>汕尾市农机监理所</t>
  </si>
  <si>
    <t>承担农机安全宣传教育，承担农业、畜牧业、渔业机械化产品及农机化技术的推广，指导农机推广体系建设；承担农机管理系统和从事农业机械工作相关人员的岗位培训。</t>
  </si>
  <si>
    <t>汕尾市农业科学院</t>
  </si>
  <si>
    <t>从事农业综合研究，良种良法引进、试验、示范、推广，农科宣传、培训、下乡服务。</t>
  </si>
  <si>
    <t>汕尾市林业局</t>
  </si>
  <si>
    <t>林业及其生态保护修复的监督管理；组织林业生态保护修复和造林绿化森林和草原资源的监督管理；陆生野生动植物资源监督管理；湿地资源的监督管理；完成市委、市政府以及省林业局交办的其他任务。</t>
  </si>
  <si>
    <t>汕尾市国有吉溪林场</t>
  </si>
  <si>
    <t>承担林场的森林管护、培育和经营。</t>
  </si>
  <si>
    <t>汕尾市国有黄羌林场</t>
  </si>
  <si>
    <t>负责国有林、生态公益林的森林资源保护和管理。同时认真履行管理农村职责，代管陆安、麻竹、十字岗、富足园4个村委会，24个自然村，承担海丰县镇级相同职能的社会管理事务。</t>
  </si>
  <si>
    <t>汕尾市国有罗经嶂林场</t>
  </si>
  <si>
    <t xml:space="preserve">贯彻执行党和国家的方针、政策、执行汕尾市林业局的部署安排，完成市局下达的各项工作任务；负责国有林、生态公益林的森林资源保护和管理。
</t>
  </si>
  <si>
    <t>汕尾市国有湖东林场</t>
  </si>
  <si>
    <t>贯彻执行党和国家的方针、政策、执行汕尾市林业局的部署安排，完成市局下达的各项工作任务；负责国有林、生态公益林的森林资源保护和管理。</t>
  </si>
  <si>
    <t>汕尾市国有东海岸林场</t>
  </si>
  <si>
    <t>汕尾市国有红岭林场</t>
  </si>
  <si>
    <t>汕尾市公安局森林分局</t>
  </si>
  <si>
    <t>汕尾市动物卫生监督所</t>
  </si>
  <si>
    <t>防治动物疫病疫情等。</t>
  </si>
  <si>
    <t>汕尾市自然资源局</t>
  </si>
  <si>
    <t>履行全民所有土地、矿产、森林、草原、湿地、水、海洋等自然资源资产所有者职责和所有国土空间用途管制职责。完成市委、市政府和省自然资源厅交办的其他任务。</t>
  </si>
  <si>
    <t>广东省渔政总队汕尾支队</t>
  </si>
  <si>
    <t>负责全市渔港、渔船、渔业资源、海洋环境及台湾浅滩等巡航监控和安全生产等工作。</t>
  </si>
  <si>
    <t>汕尾市水务局</t>
  </si>
  <si>
    <t>贯彻执行国家和省市有关水行政管理工作的方针政策和法律法规，拟订水务工作的政策及有关规定；负责保障水资源的合理开发利用；组织审核市内主要江河的流域综合规划和防洪规划；提出水利固定资产投资的规模和方向。</t>
  </si>
  <si>
    <t>广东省汕尾市气象局</t>
  </si>
  <si>
    <t>负责本行政区域内气象事业发展规划、计划的制定及气象业务建设的组织实施；负责本行政区域内气象设施建设项目的审查；对本行政区域内的气象活动进行指导、监督和行业管理。会同县（市）人民政府对县（市）气象机构实施以部门为主的双重管理。</t>
  </si>
  <si>
    <t>汕尾市突发事件预警信息发布中心</t>
  </si>
  <si>
    <t>承担市级自然灾害、事故灾难和公共卫生等突发事件发布平台的建设、运行和维护工作，建立预警发布与传播渠道、负责科普知识宣传教育。</t>
  </si>
  <si>
    <t>汕尾海事局</t>
  </si>
  <si>
    <t>汕尾辖区水上交通安全监管，组织协调水上交通安全事故应急救援工作。</t>
  </si>
  <si>
    <t>汕尾市退役军人事务局</t>
  </si>
  <si>
    <t>贯彻执行国家退役军人相关工作政策并组织实施。建立健全退役军人管理保障体制，协调各方力量更好为军人军属服务，维护军人军属合法权益，让军人成为全社会尊崇的职业。</t>
  </si>
  <si>
    <t>汕尾市民政局</t>
  </si>
  <si>
    <t>贯彻执行国家、省关于民政工作的法律、法规和方针、政策；组织起草全市民政工作的规范性文件，并组织实施和监督;研究拟订全市民政事业发展规划；指导全市民政工作的改革和发展。</t>
  </si>
  <si>
    <t>汕尾市救助管理站</t>
  </si>
  <si>
    <t>主要负责对汕尾市区范围内生活无着的流浪乞讨人员的临时救助、救治、管理、教育、护送。</t>
  </si>
  <si>
    <t>汕尾市军队离休退休干部休养所</t>
  </si>
  <si>
    <t>负责军队离退休干部、退休志愿兵、军队无军籍退休退职职工接收安置和休养工作。</t>
  </si>
  <si>
    <t>汕尾市儿童福利院</t>
  </si>
  <si>
    <t>提供收养、送养孤儿、弃婴、残疾儿童及涉外送养服务等。</t>
  </si>
  <si>
    <t>汕尾市残疾人联合会</t>
  </si>
  <si>
    <t>汕尾市残疾人工作。</t>
  </si>
  <si>
    <t>汕尾市社会保险基金管理局</t>
  </si>
  <si>
    <t>经办市直的社会保险业务和指导全市的社会保险业务工作。</t>
  </si>
  <si>
    <t>汕尾市社会保险基金管理局市区分局</t>
  </si>
  <si>
    <t>经办汕尾市城区的社会保险业务，承办城区人民政府、人力资源和社会保障部门交办的其他事项。</t>
  </si>
  <si>
    <t>汕尾市社会保险基金管理局红海湾经济开发区分局</t>
  </si>
  <si>
    <t>经办红海湾的社会保险业务。</t>
  </si>
  <si>
    <t>汕尾市人力资源和社会保障局</t>
  </si>
  <si>
    <t>人才交流服务、专业技术考试、职称评审、事业单位人事管理、劳动关系、劳动监察执法、社会保险、专业技术人员培训、就业促进、职业技能建设、社保基金监督与审计、工伤失业、养老保险、工资福利政策执行及协调指导、人事考试、劳动人事仲裁等。</t>
  </si>
  <si>
    <t>汕尾市职业介绍服务中心</t>
  </si>
  <si>
    <t>为求职者和用人单位提供求职、招聘信息登记、劳动政策咨询和就业指导；为求职者提供职业能力、择业方向的测试；协助组织市内、外劳动力交流活动。</t>
  </si>
  <si>
    <t>汕尾市劳动就业服务管理中心</t>
  </si>
  <si>
    <t>负责全市制订和组织实施就业发展规划；调节社会劳动力；指导公共就业服务工作；统筹劳动力就业；开展对外劳务协作；驻汕单位及市直单位用工管理。</t>
  </si>
  <si>
    <t>汕尾市红十字会</t>
  </si>
  <si>
    <t>开展备灾救灾工作。组织开展初级卫生救护知识培训、健康教育、普及卫生和防病知识宣传工作。协助政府开展无偿献血、艾滋病预防、造血干细胞等宣传推动工作。开展人道主义社会服务和红十字青少年活动。</t>
  </si>
  <si>
    <t>汕尾市卫生健康局</t>
  </si>
  <si>
    <t>贯彻落实党中央关于卫生健康工作的方针政策和决策部署，按省委和市委工作要求，在履行职责过程中坚持和加强党对卫生健康工作的集中统一领导。</t>
  </si>
  <si>
    <t>汕尾市疾病预防控制中心</t>
  </si>
  <si>
    <t>疾病预防与控制、突发公共卫生事件应急处理、疫情报告及健康相关因素信息管理、健康危害因素监测与干预、实验室检测分析与评价、健康教育与健康促进、技术管理与应用研究指导。</t>
  </si>
  <si>
    <t>汕尾市慢性病防治站</t>
  </si>
  <si>
    <t>汕尾市慢性病防治站是疾病预防机构的重要组成部分，从事结核病、麻风病、精神病、皮肤性病、艾滋病等重大疾病防治工作，负担全市美沙酮维持治疗工作</t>
  </si>
  <si>
    <t>汕尾市中心血站</t>
  </si>
  <si>
    <t>负责市辖区内采供血工作.保证血液质量.满足临床用血需要。</t>
  </si>
  <si>
    <t>汕尾市妇幼保健院</t>
  </si>
  <si>
    <t>承担全市妇女、儿童保健工作</t>
  </si>
  <si>
    <t>汕尾市健康教育所</t>
  </si>
  <si>
    <t>负责开展全市健康教育宣传工作</t>
  </si>
  <si>
    <t>汕尾市医疗急救指挥中心</t>
  </si>
  <si>
    <t>负责全市急救医疗的调度工作，承担着全市的日常院前急救，突发公共卫生事件的处置和重大灾害事件的救援工作以及上级交办的其他相关任务。</t>
  </si>
  <si>
    <t>汕尾市卫生健康药具服务中心</t>
  </si>
  <si>
    <t>承担避孕节育知识的宣传、做好全市药具计划、调拨、发放工作</t>
  </si>
  <si>
    <t>汕尾市计划生育服务中心</t>
  </si>
  <si>
    <t>计划生育手术和手术后并发症后遗症的诊断处理；查还查孕及计划生育相关技术服务等</t>
  </si>
  <si>
    <t>汕尾市爱国卫生运动委员会办公室</t>
  </si>
  <si>
    <t>承担全市爱国卫生运动委员会日常工作，协调市爱卫委员部门、社会团体和各县（市、区）开展爱国卫生工作及承办市爱卫会交办的其它任务。</t>
  </si>
  <si>
    <t>汕尾市健康医疗数据中心</t>
  </si>
  <si>
    <t>承担全市卫生计生资源、医疗服务等专项调查工作；开展医疗数据健康分析和监测；组织开展和推进全市卫生计生信息化建设。</t>
  </si>
  <si>
    <t>汕尾市技工学校</t>
  </si>
  <si>
    <t>培养专业技术人才。</t>
  </si>
  <si>
    <t>中共汕尾市委老干部局</t>
  </si>
  <si>
    <t>管理离休干部及副处以上退休干部；调查研究老干部工作的新情况、新问题；组织老干部学习，做好老干部的思想政治工作和党组织建设；组织开展各项有益于身心健康的活动。</t>
  </si>
  <si>
    <t>汕尾市老干部活动中心</t>
  </si>
  <si>
    <t>落实老有所学、老有所乐、老有所为方针、开展各项老干部文体活动。</t>
  </si>
  <si>
    <t>汕尾市市直企业离休干部管理服务中心</t>
  </si>
  <si>
    <t>负责落实接收管理的企业离休干部的政治、生活待遇；协助完善他们的保障机制；组织接管离休干部政治学习和过好组织生活；负责来信来访、慰问及其丧事办理。</t>
  </si>
  <si>
    <t>汕尾市医疗保障局</t>
  </si>
  <si>
    <t>拟定医疗保险、生育保险、医疗救助等医疗保障的地方性法规、规章草案，制定本市医疗保障事业发展规划、政策、标准并组织实施和监督检查等。</t>
  </si>
  <si>
    <t>中共汕尾市委外事工作委员会办公室</t>
  </si>
  <si>
    <t>组织、协调、实施重要出访活动；组织接待外国访汕的国家、党宾、议会外宾、友好人士、工商界领袖以及其他重要来宾；接待和管理来汕从事公务活动的各国外交人员和外国记者。负责与外国外交、领事机构的业务联系和交涉事宜。</t>
  </si>
  <si>
    <t>汕尾市人民政府驻广州办事处</t>
  </si>
  <si>
    <t>联络接待；宣传推介；招商引资；信访维稳。</t>
  </si>
  <si>
    <t>汕尾市金融工作局</t>
  </si>
  <si>
    <t>推动地方金融改革发展;协调组织对地方金融机构的管理，打击和处置非法集资，整顿和规范金融秩序，处置化解金融风险，加强社会信用建设。推动企业改制上市等。</t>
  </si>
  <si>
    <t>汕尾市旅游总公司</t>
  </si>
  <si>
    <t>宣传国家旅游政策，开展国内、入境、出境旅游业务，拉动及壮大发展汕尾旅游经济，加强旅游文化交流。</t>
  </si>
  <si>
    <t>总计</t>
  </si>
  <si>
    <t>2020年一般公共预算支出计划汇总表</t>
  </si>
  <si>
    <t>金额单位:万元</t>
  </si>
  <si>
    <t>功能科目(单位名称)</t>
  </si>
  <si>
    <t>预算支出计划明细</t>
  </si>
  <si>
    <t>(一)人员支出</t>
  </si>
  <si>
    <t>(二)日常公用经费</t>
  </si>
  <si>
    <t>(三)专项支出</t>
  </si>
  <si>
    <t>合计</t>
  </si>
  <si>
    <t>工资福利支出</t>
  </si>
  <si>
    <t>工资福利支出 (非参公单位)</t>
  </si>
  <si>
    <t>对个人和家庭的补助和支出</t>
  </si>
  <si>
    <t>机关商品和服务支出</t>
  </si>
  <si>
    <t>商品和服务支出 (非参公单位)</t>
  </si>
  <si>
    <t>商品和服务支出</t>
  </si>
  <si>
    <t>资本性支出</t>
  </si>
  <si>
    <t>对企业补助</t>
  </si>
  <si>
    <t>对社会保障基金补助</t>
  </si>
  <si>
    <t>其他支出</t>
  </si>
  <si>
    <t>工资津补贴</t>
  </si>
  <si>
    <t>社会保障缴费</t>
  </si>
  <si>
    <t>住房公积金</t>
  </si>
  <si>
    <t>其他工资福利支出</t>
  </si>
  <si>
    <t>社会福利和救助</t>
  </si>
  <si>
    <t>助学金</t>
  </si>
  <si>
    <t>个人农业生产补贴</t>
  </si>
  <si>
    <t>离退休费</t>
  </si>
  <si>
    <t>其他对个人和家庭补助</t>
  </si>
  <si>
    <t>机关资本性支出(一)</t>
  </si>
  <si>
    <t>资本性支出(一) (非参公单位)</t>
  </si>
  <si>
    <t>一般公共服务支出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</si>
  <si>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</si>
  <si>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</si>
  <si>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</si>
  <si>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</si>
  <si>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</si>
  <si>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</si>
  <si>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</si>
  <si>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</si>
  <si>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</si>
  <si>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</si>
  <si>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</si>
  <si>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</si>
  <si>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</si>
  <si>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自然资源海洋气象等支出</t>
  </si>
  <si>
    <t>住房保障支出</t>
  </si>
  <si>
    <t>粮油物资储备支出</t>
  </si>
  <si>
    <t>灾害防治及应急管理支出</t>
  </si>
  <si>
    <t>预备费</t>
  </si>
  <si>
    <t>债务付息支出</t>
  </si>
  <si>
    <t>债务发行费用支出</t>
  </si>
  <si>
    <t>2020年一般公共预算支出计划单位明细表之一（按经济分类）</t>
  </si>
  <si>
    <t>单位名称(功能科目)</t>
  </si>
  <si>
    <t>绩效工资</t>
  </si>
  <si>
    <t>基本工资</t>
  </si>
  <si>
    <t>津贴补贴</t>
  </si>
  <si>
    <t>奖金</t>
  </si>
  <si>
    <t>机关事业单位基本养老保险缴费</t>
  </si>
  <si>
    <t>职业年金缴费</t>
  </si>
  <si>
    <t>职工基本医疗保险缴费</t>
  </si>
  <si>
    <t>公务员医疗补助缴费</t>
  </si>
  <si>
    <t>其他社会保障缴费</t>
  </si>
  <si>
    <t>抚恤金</t>
  </si>
  <si>
    <t>离休费</t>
  </si>
  <si>
    <t>退休费</t>
  </si>
  <si>
    <t>武警汕尾市支队保障处</t>
  </si>
  <si>
    <t>汕尾边防检查站</t>
  </si>
  <si>
    <t>广东省汕尾市公安消防局</t>
  </si>
  <si>
    <t>汕尾市国家安全局</t>
  </si>
  <si>
    <t>汕尾市农业科技推广服务中心</t>
  </si>
  <si>
    <t>汕尾市关心下一代工作委员会办公室</t>
  </si>
  <si>
    <t>汕尾市老区建设促进会</t>
  </si>
  <si>
    <t>汕尾市扶贫基金会</t>
  </si>
  <si>
    <t>政府公共支出</t>
  </si>
  <si>
    <t>2020年一般公共预算支出计划单位明细表之二（按经济分类）</t>
  </si>
  <si>
    <t>办公经费</t>
  </si>
  <si>
    <t>会议费</t>
  </si>
  <si>
    <t>培训费</t>
  </si>
  <si>
    <t>专用材料购置费</t>
  </si>
  <si>
    <t>委托业务费</t>
  </si>
  <si>
    <t>公务接待费</t>
  </si>
  <si>
    <t>因公出国（境）费用</t>
  </si>
  <si>
    <t>公务用车运行维护费</t>
  </si>
  <si>
    <t>维修(护)费</t>
  </si>
  <si>
    <t>其他商品和服务支出</t>
  </si>
  <si>
    <t>办公费</t>
  </si>
  <si>
    <t>印刷费</t>
  </si>
  <si>
    <t>手续费</t>
  </si>
  <si>
    <t>水费</t>
  </si>
  <si>
    <t>电费</t>
  </si>
  <si>
    <t>邮电费</t>
  </si>
  <si>
    <t>物业管理费</t>
  </si>
  <si>
    <t>差旅费</t>
  </si>
  <si>
    <t>租赁费</t>
  </si>
  <si>
    <t>工会经费</t>
  </si>
  <si>
    <t>福利费</t>
  </si>
  <si>
    <t>其他交通费用</t>
  </si>
  <si>
    <t>税金及附加费用</t>
  </si>
  <si>
    <t>专用材料费</t>
  </si>
  <si>
    <t>被装购置费</t>
  </si>
  <si>
    <t>专用燃料费</t>
  </si>
  <si>
    <t>咨询费</t>
  </si>
  <si>
    <t>劳务费</t>
  </si>
  <si>
    <t>汕尾市老干部（老年）大学</t>
  </si>
  <si>
    <t>2020年一般公共预算支出计划单位明细表之三（按经济分类）</t>
  </si>
  <si>
    <t>基础设施建设</t>
  </si>
  <si>
    <t>公务车购置</t>
  </si>
  <si>
    <t>土地征迁补偿和安置支出</t>
  </si>
  <si>
    <t>设备购置</t>
  </si>
  <si>
    <t>大型修缮</t>
  </si>
  <si>
    <t>其他资本性支出</t>
  </si>
  <si>
    <t>办公设备购置</t>
  </si>
  <si>
    <t>专用设备购置</t>
  </si>
  <si>
    <t>信息网络及软件购置更新</t>
  </si>
  <si>
    <t>其他交通工具购置</t>
  </si>
  <si>
    <t>2020年部门预算支出计划汇总表二(财政专户管理)</t>
  </si>
  <si>
    <t>2020年一般公共预算公用经费及专项支出明细表</t>
  </si>
  <si>
    <t>单位：万元</t>
  </si>
  <si>
    <t>序号</t>
  </si>
  <si>
    <t>单位、功能科目（单位下功能科目）</t>
  </si>
  <si>
    <t>2020年预算支出计划明细</t>
  </si>
  <si>
    <t>运转经费（含工作经费、公务费）</t>
  </si>
  <si>
    <t>专项支出</t>
  </si>
  <si>
    <t>部门项目明细及金额</t>
  </si>
  <si>
    <t>公共项目明细及金额</t>
  </si>
  <si>
    <t>项目明细</t>
  </si>
  <si>
    <t>201-一般公共服务支出</t>
  </si>
  <si>
    <t>市委总值班室应急管理经费60万元，联络协调经费40万元，民主党派参政议政专项经费72万元，合计172万元。</t>
  </si>
  <si>
    <t>信访接访大厅警务安保及运作经费30万元，驻省轮值信访劝访经费10万元，信访在线咨询指引经费5万元，信访信息系统运维费10万元，网络线路租金10万元。解决特殊疑难信访问题补助资金15万元。</t>
  </si>
  <si>
    <t>编写、出版《海陆丰革命史料专辑》经费15万元，编写《中国共产党汕尾历史》第三卷提纲经费15万元，开展新一轮革命遗址普查专项经费10万元。</t>
  </si>
  <si>
    <t>人大立法经费100万元，制度研究会项目经费50万元，预算联网监督系统维保服务经费40万元，代表活动经费（考察、调研、培训）190万元，合计380万元。</t>
  </si>
  <si>
    <t>走访省人大代表和省政协委员经费8万元，配合省情中心调研经费10万元，政务公开栏经费10万元，政府公报印刷经费10万元，政务公开第三方评估经费36万元，机关自动化系统（OA)维护费18万元，政府经济调研经费40万元。对接帮扶办公室经费20万元，驻京办信访维稳专项经费180万元。</t>
  </si>
  <si>
    <t>科技文化中心水电费45万元，科技文化中心场地管理经费65万元。</t>
  </si>
  <si>
    <t>公共资源交易及政府采购中介超市互联网专线经费11万元，专家评审费用及其他服务经费40万元，土地挂牌公告经费10万元。</t>
  </si>
  <si>
    <t>政府网站网络安全监测服务经费48万元，政府网站综合防护系统（网防G01、网页防篡改系统）服务经费20万元，汕尾市政府门户网站2020年在线访谈专项经费8万元，汕尾市市政府门户网站集约化建设维护经费40万元。</t>
  </si>
  <si>
    <t>汕尾市行政审批政务外网电路项目经费77万元，政务大厅政务服务全民专项经费110万元。</t>
  </si>
  <si>
    <t>调研经费40万元，委员学习培训经费50万元，委员活动经费50万元，文史搜集编撰印刷出版经费20万元，合计160万元。</t>
  </si>
  <si>
    <t>市纪委工作基地改（扩）建工程建设经费1500万元，市委巡察机构专项经费400万元，派驻机构纪检专项工作经费100万元，追逃追赃工作经费50万元，工作基地工作经费3000万元。</t>
  </si>
  <si>
    <t>市佛教协会、市道教协会、市天主教爱国会、市基督教两会专项经费10万元，办理因公出国（境）签证费用专项经费15万元，涉港澳工作专项经费200万元，海外联谊联络经费20万元。</t>
  </si>
  <si>
    <t>公务员考录经费150万元，拍摄党员教育片经费30万元（向二类事业单位购买服务），组工干部培训经费50万元，“村官学历提升”行动经费96万元，全市开展“党建”行动经费40万元，驻陆丰工作组基层党建工作经费150万元，农村基层干部培训经费100万元。人才驿站运行项目经费10万元。</t>
  </si>
  <si>
    <t>市直单位党建经费146万元。</t>
  </si>
  <si>
    <t>对口交流专项项目经费10万元。</t>
  </si>
  <si>
    <t>台湾渔船服务经费15万元，对台宣传联络管理经费5万元。</t>
  </si>
  <si>
    <t>防范非法组织专项经费（含办案追逃费、教育转化费、机要通讯费、回访帮教费）94万元，创新社区治理改革工作专项经费45万元（含调研、创新试点、基层示范点、城乡治理），综治专项经费（含综治信息中心运维费等）45万元，政法网二期工程数字电路（市级）后四年租费（2019年度）87万元，网络舆情监控系统租赁经费10万元，维稳专项经费40万元，驻陆丰禁毒重点整治及港口禁毒整治工作经费20万元。</t>
  </si>
  <si>
    <t>扫黑除恶专项斗争经费（含奖励金）1000万元。</t>
  </si>
  <si>
    <t>“圆梦计划”学费补贴经费30万元。</t>
  </si>
  <si>
    <t>汕尾市妇女第五次代表大会经费40万元，广东省妇女维权与信息服务站配套经费（汕尾站）23万元，妇女技能培训项目经费10万元（向二类事业单位购买服务），妇女儿童发展规划评估督导经费10万元，家族教育五年规划推进经费10万元，基层妇联执委培训经费10万元。</t>
  </si>
  <si>
    <t>市工商联所属商协会改革和发展促进经费5万元，办公场所租金3万元，开展万元企帮万元村活动经费5万元，市非公党工委党建经费5万元。</t>
  </si>
  <si>
    <t>中国（广东）工艺博览会项目经费5万元，文艺对外交流活动项目经费10万元，“我们的中国梦”文化进万元家项目经费5万元。</t>
  </si>
  <si>
    <t>创建广东省戏剧之乡项目经费50万元。</t>
  </si>
  <si>
    <t>送书画进基层经费2万元，出版刊物《汕尾书画》经费5万元，办公场所租赁费6万元。</t>
  </si>
  <si>
    <t>工会经费150万元，汕尾市第五次劳模表彰大会项目经费30万元，汕尾市总工会职工服务中心建设项目经费10万元，工会会员实名制服务平台推广经费5万元。汕尾市劳模和工匠人才创新工作室项目经费10万元，汕尾市城市困难职工解困脱困项目经费25万元，汕尾市创建“党建带工建”示范点项目经费30万元，“职工二次医保”项目经费60万元。</t>
  </si>
  <si>
    <t>党建带侨建经费30万元，换届选举经费20万元，海外联谊联络经费20万元。</t>
  </si>
  <si>
    <t>汕尾市地方史编纂出版项目经费20万元，《汕尾年鉴》编纂出版项目经费50万元，档案资源清点清查项目经费10万元，《广东年鉴》《中国地方志年鉴》等项目经费10万元，档案保护、保管项目经费10万元。</t>
  </si>
  <si>
    <t>市价格认证中心涉案涉纪价格认定服务经费150万元（向二类事业单位购买服务）。</t>
  </si>
  <si>
    <t>综合行政执法改革专项经费10万元，深化镇街行政管理体制改革专项经费10万元。</t>
  </si>
  <si>
    <t>审计补助经费400万元，辅审服务专项经费125万元，汕尾市2020年乡镇党委主要领导干部经济责任审计72万元。</t>
  </si>
  <si>
    <t>食品药品快检抽检经费50万元。</t>
  </si>
  <si>
    <t>接待专项经费470万元，市领导外出考察交流事务经费130万元，市七届人大五次会议经费135万元，市政协七届四次会议经费115万元，市委市政府机关大院保洁服务经费70万元，市委市政府机关大院保安保卫服务经费170万元，市委市政府大楼水电费190万元，公务用车更新购置专项经费180万元，市委市政府机关补助经费1400万元，市委市政府机关大院环境绿化经费80万元，市委市政府大楼电梯维护专项经费10万元，公务用车运行维护经费230万元，市委市政府大院重大节日氛围营造经费40万元。</t>
  </si>
  <si>
    <t>孵化器管理经费（水电费、培训、管理等）35万元，园区保洁保绿养护经费85万元。</t>
  </si>
  <si>
    <t>聘用专业人才专项经费150万元。</t>
  </si>
  <si>
    <t xml:space="preserve"> 汕尾市统计局</t>
  </si>
  <si>
    <t>第七次全国人口普查经费100万元。</t>
  </si>
  <si>
    <t>四上企业培育专项经费300万元。</t>
  </si>
  <si>
    <t>办公用房租金13万元。</t>
  </si>
  <si>
    <t>食品药品监管能力建设经费100万元，食品安全快检及抽样检验经费450万元，执法办案经费155万元（含明厨亮灶100万元），质量提升专项经费50万元，金银珠宝汕尾检测站经费20万元,消委会经费20万元。</t>
  </si>
  <si>
    <t>汕尾市专利促进项目经费80万元，个体转企业补助资金50万元，广东省质量监督焊接气瓶检验站（汕尾）基建项目经费300万元，计量发展规划项目经费150万元。</t>
  </si>
  <si>
    <t>会计考试成本费用18万元，绩效评价及财政监督等专项经费（含第三方服务）800万元，搬迁经费40万元，政府性债务管理经费40万元，财政年度预决算执行监督经费50万元，国库集中监管经费40万元，公务卡及预算执行动态管理经费60万元，行政事业资产系统建设及服务经费40万元，财税政策执行及监督经费70万元，债券发行资料购买服用费用50万元,财政系统建设高素质人才队伍行动计划项目经费40万元。</t>
  </si>
  <si>
    <t>投资评审委托代理业务补助经费450万元，工程定额软件及升级经费10万元。</t>
  </si>
  <si>
    <t>动态监控及公务卡改革项目资金10万元，国库集中支付印刷资金30万元。</t>
  </si>
  <si>
    <t>非税系统和国库财务集中管理等网络租金120万元，电子支付及CA认证系统维护费180万元。</t>
  </si>
  <si>
    <t>《东岸》发行补助经费60万元，出版《汕尾乡情》经费30万元。</t>
  </si>
  <si>
    <t>政务联络经费40万元，港澳事务经费70万元，办公楼及宿舍租金200万元。</t>
  </si>
  <si>
    <t>防范打击非法集资工作经费20万元，广东股权交易中心汕尾运营中心建设经费50万元。</t>
  </si>
  <si>
    <t>互联网接入业务经费10万元。</t>
  </si>
  <si>
    <t>促销费活动专项经费20万元，促进电子商务专项经费30万元，口岸大通关综合查验服务专项经费50万元，参展专项经费107万元。</t>
  </si>
  <si>
    <t>陆路口岸通关运行服务经费17万元，车检场运行与查验设施维护经费17万元。</t>
  </si>
  <si>
    <t>企业干部管理服务费22万元。</t>
  </si>
  <si>
    <t>老干大学办学经费20万元。</t>
  </si>
  <si>
    <t>食品药品检验检测机构能力建设经费50万元。</t>
  </si>
  <si>
    <t>企业离休干部服务中心</t>
  </si>
  <si>
    <t>代编预算（非本级预算单位或非大专项清单，下同）</t>
  </si>
  <si>
    <t>口岸监管人员服务保障经费100万元，外事活动经费（含因公出国、出境经费150万元）300万元，</t>
  </si>
  <si>
    <t>201公共支出</t>
  </si>
  <si>
    <t>税收征收经费5500万元，陆丰核电人才奖励金200万元，重大项目前期费用4000万元，招商引资专项经费800万元，华为云计算服务经费4500万元，上年结转安排的项目资金20万元，省提前下达转移支付资金8335万元。</t>
  </si>
  <si>
    <t>203-国防支出</t>
  </si>
  <si>
    <t>203公共支出</t>
  </si>
  <si>
    <t>省提前下达转移支付资金32万元。</t>
  </si>
  <si>
    <t>204-公共安全</t>
  </si>
  <si>
    <t>公证律师专项经费45万元，依法治市专项经费23万元，市综合行业专业人员调解中心经费30万元，法律援助专项经费15万元，政府法律顾问专项经费60万元，普法经费40万元。</t>
  </si>
  <si>
    <t>戒毒人员医疗费38万元，戒毒人员伙食费200万元。</t>
  </si>
  <si>
    <t>支队营房维修改建及配套设施建设经费60万元，智慧磐石建设经费400万元。</t>
  </si>
  <si>
    <t>营房修缮经费60万元。</t>
  </si>
  <si>
    <t>350兆警用数字集群系统机房和2兆数字电路续期租赁项目经费85万元；社会治安视频监控（二期）系统建设项目监理采购24万元；辅警公用经费300万元；道路救助金100万元；看守所经费（包括犯人伙食费268万元、医疗费、水电费、宣传教育、送劳经费）338万元；戒毒人员生活补助经费80万元；戒毒所工作经费（戒毒所250万，病残吸毒人员医疗费250万，医护人员工资180万）680万元；市公安局购买保安岗位服务项目经费180万元；社会化考场租赁费项目经费1000万元；汕尾市区道路交通安全设施维护项目经费50万元；市城区18个路口光纤租用项目经费140万元；刑事技术耗材购置经费50万元；DNA实验室建库试剂耗材购置项目经费30万元；社会治安视频监控（二期）系统建设项目工程勘察设计及现场勘察项目经费70万元；部分信息系统等级保护“差距测评”及“等级测评”30万元；350兆警用数字集群系统维保项目经费89万元；大巴囚车更换项目经费90万元；购置防暴装甲车经费430万元；科目二考场改造工程项目经费200万元；市区交通信号灯及配套交通标志标线改造费用项目经费100万元；常住人口管理信息系统升级改造项目经费30万元；干部人事档案数字化管理项目经费400万元；刑事技术物证档案保全系统项目经费100万元；枪弹测速仪购置项目经费40万元；公安身份认证与访问控制系统集中认证网关项目经费40万元；戒毒室悬挂点整治项目经费30万元；整治看守所监室悬挂点等安全隐患项目经费100万元。抓获涉毒逃犯奖励金100万元，</t>
  </si>
  <si>
    <t>禁毒示范城市创建专项经费（含禁毒办经费50万元）1050万元。</t>
  </si>
  <si>
    <t>社会治安防控专项经费20万元。</t>
  </si>
  <si>
    <t>智慧新警务办案中心改造项目经费250万元</t>
  </si>
  <si>
    <t>办案经费60万元。</t>
  </si>
  <si>
    <t>汕尾市公安森林分局</t>
  </si>
  <si>
    <t>代编预算</t>
  </si>
  <si>
    <t>国家赔偿经费10万元，海丰县戒毒所戒毒人员生活医疗费50万元，</t>
  </si>
  <si>
    <t>204公共支出</t>
  </si>
  <si>
    <t>政法涉法涉诉救助专项资金20万元，上年结转安排的项目资金20万元，省提前下达转移支付资金3473万元。</t>
  </si>
  <si>
    <t>205-教育支出</t>
  </si>
  <si>
    <t>汕尾市红海扬帆计划经费5000万元，</t>
  </si>
  <si>
    <t>主体班次培训经费280万元。</t>
  </si>
  <si>
    <t>教育收费纳入预算管理经费450万元（各项考试经费350万元，教育督导专项经费90万元，教育统计经费10万元），创现工作经费100万元，中考体育测试项目经费90万元。</t>
  </si>
  <si>
    <t>中小学师德师风购买服务经费50万元，公办中小学校长考核经费300万元，教师节教师奖励经费180万元，汕尾理工学院筹建办公室工作经费80万元，市区义务教育公用经费补助资金550万元，建档立卡学生免学费和生活费配套经费15万元，职业技术教育补助资金300万元，中、高职（含高中）教育资助资金350万元，学前、高中教育生均公用经费200万元，教育城域网宽带资源租用费（含教育平台运维、培训费）420万元。</t>
  </si>
  <si>
    <t>教育科研经费10万元</t>
  </si>
  <si>
    <t>中小学教师全员培训经费500万元，北师大助力汕尾基础教育质量提升项目经费530万元，北京师范大学助力汕尾基础教育提升项目试卷和答题卡印刷经费130万元，“三名”工作室补助经费115万元，教师学历提升培训补助经费200万元，全市中小学教育质量监测经费300万元，汕尾教育刊物印刷经费20万元，教学教研经费20万元，助力汕尾推动智慧教育新革命项目经费250万元。</t>
  </si>
  <si>
    <t>汕尾市实验中学</t>
  </si>
  <si>
    <t>汕尾市特殊学校</t>
  </si>
  <si>
    <t>205公共支出</t>
  </si>
  <si>
    <t>教育专项补助资金100万元，民办教育专项资金300万元，市直中小学校维修改造长效机制经费100万元，上年结转安排的项目资金46万元，省提前下达转移支付资金6582万元。</t>
  </si>
  <si>
    <t>206-科学技术支出</t>
  </si>
  <si>
    <t>汕尾市12345投诉举报平台外包服务费180万元。</t>
  </si>
  <si>
    <t>与省社科院调研合作经费50万元。</t>
  </si>
  <si>
    <t>汕尾市科技局</t>
  </si>
  <si>
    <t>科普讲解大赛项目经费10万元。</t>
  </si>
  <si>
    <t>中国创新创业大赛（广东—汕尾赛区）暨汕尾市“红海杯”创新创业大赛项目经费150万元，先进能源科学与技术广东省实验室汕尾分中心建设项目一期工程项目经费3000万元。</t>
  </si>
  <si>
    <t>科学技术普及经费25万元。</t>
  </si>
  <si>
    <t>206公共支出</t>
  </si>
  <si>
    <t>信息化建设6772万元，科学创新驱动专项资金1500万元，促进经济高质量发展专项资金(含产业共建奖补、扶持外经贸发展、技术改造奖补、“小升规”工业企业培育等)5000万元，上年结转安排的项目资金1608万元，省提前下达转移支付资金190万元。</t>
  </si>
  <si>
    <t>207-文化旅游体育与传媒支出</t>
  </si>
  <si>
    <t>意识形态示范点建设经费60万元，编印《意识形态管控操作手册》经费10万元，舆情服务经费（含羊城晚报、南方舆情、广东电视舆情）150万元，建设“舆情案例库”项目经费15万元，创建“舆情信息处置平台”项目资金20万元，“汕尾市美术作品赴穗调展”经费25万元，南方海陆丰红色智库专项经费40万元，2020年“汕尾市第三届创作舞蹈大赛”经费20万元，时政宣传经费150万元。汕尾市文艺精品创作专项资金50万元</t>
  </si>
  <si>
    <t>创建文明城市经费550万元，汕尾市文化产业发展专项资金560万元，创文激励经费1500万元，第二届广东（汕尾）红色文化旅游系列活动经费100万元，红色革命遗址的保护专项经费300万元。</t>
  </si>
  <si>
    <t>汕尾市博物馆送展览进校园进社区经费10万元，汕尾市博物馆藏品征集经费10万元，体育场馆中心政府购买服务经费220万元，帆船帆板训练基地管理经费20万元，水上运动基地训练场地租赁经费24万元，水上运动训练基地管理经费20万元，参展广东国际旅游产业博览会经费15万元，中国（深圳）国际旅游博览会经费15万元，中国（深圳）国际文化产业博览交易会经费30万元，新年音乐会经费30万元，执法经费5万元，旅游推介经费20万元。网球进校园经费100万元</t>
  </si>
  <si>
    <t>运动员伙食费补贴经费150万元。</t>
  </si>
  <si>
    <t>非物质文化遗产保护经费10万元，送戏下乡文艺演出专项经费5万元，办公地点租金20万元。</t>
  </si>
  <si>
    <t>汕尾市图书馆文化场馆免费开放项目经费20万元。</t>
  </si>
  <si>
    <t>市体育场馆中心</t>
  </si>
  <si>
    <t>体育场馆中心管理经费（水费、电费、财产保险等）115万元，体育场馆免费低收费开放经费10万元，体育场馆运营经费60万元。</t>
  </si>
  <si>
    <t>市体育运动学校</t>
  </si>
  <si>
    <t>备战2022年省运会经费10万元。</t>
  </si>
  <si>
    <t>新媒体发展项目经费100万元，栏目改版经费80万元，汕尾广播电视台红色文化系列报道项目经费20万元，
广告成本费用1200万元（户外广告制作项目经费100万元，广告、节目制作播出经费520万元，广播电视事务管理经费580万元）。</t>
  </si>
  <si>
    <t>采访设备更新项目经费30万元，广告成本费用800万元（报纸发行印刷和运营经费200万元，汕尾日报户外电子阅报栏制安项目经费50万元，公益广告经费100万元，报纸发行事务管理经费450万元）。</t>
  </si>
  <si>
    <t>市文化广电旅游体育发展中心</t>
  </si>
  <si>
    <t>收藏家协会经费25万元，惠民活动周经费50万元，市民网补助经费10万元，公共设施补助经费100万元，老年人体育协会活动与参赛经费25万元。</t>
  </si>
  <si>
    <t>207公共支出</t>
  </si>
  <si>
    <t>上年结转安排的项目资金320万元，省提前下达转移支付资金6865万元。</t>
  </si>
  <si>
    <t>208-社会保障和就业支出</t>
  </si>
  <si>
    <t>项目共130万元：维稳经费20万元；双拥经费20万元；开展“寻找最美退役军人”文艺汇演经费10万元；关爱功臣、送医送药经费40万元；服务中心工作经费40万元。</t>
  </si>
  <si>
    <t>八一慰问经费60万元，海训部队慰问经费20万元，驻军生活补贴经费190万元。</t>
  </si>
  <si>
    <t>制作维修路牌30万元；社会组织法人单位信息资源库和信息网系统运维与技术支持5万元；社会组织法定代表人离任审计10万元；社会组织评估(购买服务)30万元；市级行政区域界线管理（托管）20万元；海葬树葬活动经费及补贴15万元。</t>
  </si>
  <si>
    <t>农村留守儿童关爱服务体系购买服务经费50万元，孤儿基本生活保障经费75万元。</t>
  </si>
  <si>
    <t>项目经费98万元（提高托养人员生活水平经费8万元，流浪乞讨人员安保矫治劳务费40万元，受助人员服务区一楼活动场地配套设施改造资金35万元，救助综合经费5万元）。</t>
  </si>
  <si>
    <t>孤残儿童护理劳务费134万元。</t>
  </si>
  <si>
    <t>残疾人精准康复及辅具适配20万、康复中心康复服务80万、就业服务中心工作经费60万。</t>
  </si>
  <si>
    <t>社会保险业务系统维护经费49万元。</t>
  </si>
  <si>
    <t>智慧人社系统维护费300万元，粤菜师傅专项经费50万元，专业技术人员继续教育经费25万元，专业技术考试费用95万元，事业单位招考费用140万元。</t>
  </si>
  <si>
    <t>就业创业专项资金100万元，随军家属安置补偿资金520万元。</t>
  </si>
  <si>
    <t>人才和职介服务专项经费20万元。</t>
  </si>
  <si>
    <t>就业招聘专项经费50万元；汕尾市人力资源服务产业园专项经费100万元；南粤家政服务专项经费60万元。</t>
  </si>
  <si>
    <t>初级卫生救护知识培训10万元。</t>
  </si>
  <si>
    <t>物资储备经费16万元</t>
  </si>
  <si>
    <t>支持边远地区建设经费150万元，烈士后裔助学金13万元。</t>
  </si>
  <si>
    <t>国家助学金12万元</t>
  </si>
  <si>
    <t>免学费补助资金160万元。</t>
  </si>
  <si>
    <t>汕尾市欠薪应急周转金200万元</t>
  </si>
  <si>
    <t>208公共支出</t>
  </si>
  <si>
    <t>市级社保基金征收经费2200万元，上年结转安排的项目资金531万元，省提前下达转移支付资金4892万元。</t>
  </si>
  <si>
    <t>210-卫生健康支出</t>
  </si>
  <si>
    <t>优抚对象医疗健康档案经费5万元。</t>
  </si>
  <si>
    <t>医师资格和卫生资格等培训考试费用100万元，市卫生数据中心托管运维经费50万元。城镇独生子女父母计生奖励金38万元，市直单位妇女“两癌”检查专项经费30万元，免费孕前优生健康检查项目经费20万元，计划生育技术服务项目市级补助经费65万元，市直机关重点保健对象超基本医疗补助经费100万元，市直行政事业单位离休干部医药费50万元。</t>
  </si>
  <si>
    <t>出生缺陷综合防控项目经费280万元，农村妇女“两癌”检查补助经费250万元，公立医院综合改革市级补助资金300万元，市直公务员体检费382万元。</t>
  </si>
  <si>
    <t>突发急性传染病卫生应急队装备及运转费用30万元。</t>
  </si>
  <si>
    <t>美沙酮维持治疗经费42万元。</t>
  </si>
  <si>
    <t>采供血费用720万元。</t>
  </si>
  <si>
    <t>居民健康素养和烟草流行监测项目经费10万元。</t>
  </si>
  <si>
    <t>120指挥系统维护服务经费30万元。</t>
  </si>
  <si>
    <t>医疗服务费用27万元。</t>
  </si>
  <si>
    <t>省卫生城市、卫生镇（县城）、卫生村考核经费5万元。</t>
  </si>
  <si>
    <t>打击欺诈骗取医疗保障基金专项行动第三方监管服务80万元；两定机构信用等级评定管理第三方服务20万元；医保支付方式改革第三服务30万元；医药服务价格监测、评估和调整项目经费10万元。</t>
  </si>
  <si>
    <t>汕尾市卫生和计划生育局药具管理中心</t>
  </si>
  <si>
    <t>医疗事故鉴定经费10万元</t>
  </si>
  <si>
    <t>210公共支出</t>
  </si>
  <si>
    <t>新冠状病毒肺炎疫情防控资金3000万元，汕尾市中心医院建设前期费用8335万元，创建国家卫生城市经费1500万元，上年结转安排的项目资金81万元，省提前下达转移支付资金10372万元。</t>
  </si>
  <si>
    <t>211-节能环保支出</t>
  </si>
  <si>
    <t>入海排污口核查和综合清理整治工作经费50万元，国考断面水质达标工作经费130万元，汕尾市区域空间生态环境评价编制项目经费44万元，工业锅炉执行新地标情况监测经费10万元，排污许可证核发技术评估项目经费50万元，编制温室气体排放清单经费30万元，全国集中式饮用水水源地环境保护专项行动信息公开专项经费36万元，污染应急处置费用18万元。建设项目环境影响评价技术评估服务机构项目经费150万元。</t>
  </si>
  <si>
    <t>环境监测专项经费160万元。</t>
  </si>
  <si>
    <t>汕尾市节能监察中心</t>
  </si>
  <si>
    <t>节能管理经费12万元。</t>
  </si>
  <si>
    <t>211公共支出</t>
  </si>
  <si>
    <t>硫铁矿污水处理服务费250万元，新能源公交车补贴经费4000万元，东西区污水处理厂及红草工业园区污水处理厂污水处理费、污泥处理处置费用缺口性补助经费4500万元，上年结转安排的项目资金4793万元，省提前下达转移支付资金6153万元。</t>
  </si>
  <si>
    <t>212-城乡社区支出</t>
  </si>
  <si>
    <t>汕尾火车站站前广场项目特许经营经费100万元。</t>
  </si>
  <si>
    <t>公积金管理系统维护经费50万元，扩面征缴宣传培训及印刷经费100万元，档案整理购买经费20万元，委托第三方审计经费15万元，三个服务厅改造升级（市中心、陆丰中心、陆河中心）及搬迁经费130万元，劳务派遣经费250万元，线路租赁经费18万元，办公场所租赁及改造经费340万元，12329呼叫客服系统项目服务经费67万元，公积金办事大厅服务保障经费30万元，CA电子证书认证服务费30万元，公积金系统整体提升服务和三级等保测评经费70万元。</t>
  </si>
  <si>
    <t>市数字化城管管理监督指挥中心</t>
  </si>
  <si>
    <t>汕尾市智慧城管系统建设项目第二年软件硬件维护经费80万元，汕尾市智慧城管项目2020年光纤、链路、流量等续费经费54万元，汕尾市智慧城管系统搬迁服务经费20万元，汕尾市智慧城管系统第三方外包队伍经费162万元，指挥中心巡察监督经费20万元。</t>
  </si>
  <si>
    <t>市公用事业中心</t>
  </si>
  <si>
    <t>市区园林绿化养护经费1500万元，车辆维护经费30万元，路灯管理经费30万元，仓库租金经费45万元，路灯维修费350万元，路灯电费经费700万元，市区道路绿化养护一级管养购买服务经费300万元。</t>
  </si>
  <si>
    <t>档案信息化建设经费50万元；城建档案事务管理经费15万元；档案保管保护经费15万元；声像档案拍摄经费15万元。</t>
  </si>
  <si>
    <t>市场物业管理专项经费195万元。</t>
  </si>
  <si>
    <t>公租房管理专项经费210万元，房地产交易管理经费180万元，档案管理经费80万元，商品房预售款监管费40万元，住宅维修资金归集管理费用30万元，不动产登记专项经费90万元。</t>
  </si>
  <si>
    <t>专项扶持资金评审验收、费用150万元，市区市政公用政府投资历年欠款及政府投资项目质保金1000万元，</t>
  </si>
  <si>
    <t>212公共支出</t>
  </si>
  <si>
    <t>市民广场配套建设资金5000万元，市直办公用房维修维护专项经费3500万元，编制规划专项经费500万元，城市道路维护费7500万元（其中城市道路、园林、路灯及其他公共设施维护费3000万元，市区环卫作业经费3000万元，市区垃圾运输和处理费1500万元），省提前下达转移支付资金100万元，债券收入84400万元。</t>
  </si>
  <si>
    <t>213-农林水支出</t>
  </si>
  <si>
    <t>汕尾市农业局</t>
  </si>
  <si>
    <t>农村集体产权制度改革工作经费20万元；中国农民丰收节专项经费20万元；中国国际农产品交易会专项经费10万元；广东现代农业博览会专项经费20万元；市高标准基本农田建设项目设计和预算评审经费10万元，“贫困人口100%脱贫、贫困村100%出列”目标任务第三方评估工作经费20万元。新农村建设和全域推进美丽乡村建设专项经费40万元，屠宰、养殖环节无害化处理专项配套经费75万元，扑杀病畜市级配套经费5万元，政策性动物疫病疫苗市级补助经费60万元，困难离工老兽医补助经费5万元。</t>
  </si>
  <si>
    <r>
      <rPr>
        <sz val="12"/>
        <rFont val="宋体"/>
        <charset val="134"/>
      </rPr>
      <t>精准扶贫专项经费50万元，</t>
    </r>
    <r>
      <rPr>
        <sz val="12"/>
        <rFont val="宋体"/>
        <charset val="134"/>
      </rPr>
      <t>支持发展农村集体经济市级补助310万元。</t>
    </r>
  </si>
  <si>
    <t>汕尾市农产品质量检测中心</t>
  </si>
  <si>
    <t>农产品质量检验测试费用（省下达我市考核960个样品中，每个1000）经费40万元，农产品检测仪器维护（修）经费10万元。</t>
  </si>
  <si>
    <t>农机新机具新技术试验推广及现场会专项经费10万元。</t>
  </si>
  <si>
    <t>1.水产品质量安全体系建设经费10万元；2.农业推广项目经费10万元。</t>
  </si>
  <si>
    <t>森林防火专项经费75万元，（含防火视频监控租赁维护）义务植树资金20万元。</t>
  </si>
  <si>
    <t>国有林场改革市级补助经费300万元。</t>
  </si>
  <si>
    <t>森林防火专项经费18万元。</t>
  </si>
  <si>
    <t>森林防火专项经费18万元，社会事务管理经费10万元。</t>
  </si>
  <si>
    <t>1.动物疫病检测耗材试剂经费25万元。</t>
  </si>
  <si>
    <t>查封、扣押渔船保管费30万元；中国渔政44062、44062-2、9047执法船运行和维护费50万元；渔业执法成本费用130万元；中国渔政44611和44611-1执法船运行和维护费130万元。</t>
  </si>
  <si>
    <t>水资源支出经费（市区周边水闸维护经费、水资源水环境保护、三防经费）80万元。落实最严格水资源管理考核经费100万元，河（库）长制专项经费100万元，夏楼美水闸管理经费15万元，鳌江水闸管理经费20万元，节水型社会建设工程资金10万元，农业水价综合改革补贴及节水奖励市级补助资金10万元，汕尾水文测报中心补助经费30万元。</t>
  </si>
  <si>
    <t>汕尾市海事局（海上搜救中心）</t>
  </si>
  <si>
    <t>农业项目管理及绩效考评专项经费20万元，水资源支出（市区周边水闸维护经费、水资源环境保护）20万元，基层项目补助资金300万元，乡镇综合治理补助资金75万元，</t>
  </si>
  <si>
    <t>213公共支出</t>
  </si>
  <si>
    <t>涉农专项资金39564万元，节日慰问困难群体及缓解单位(镇村)财政困难补助资金2000万元。垃圾处理专项经费1000万元，全市村（社区）“两委”干部增发一个月生活补贴1338万元，上年结转安排的项目资金641万元，省提前下达转移支付资金29406万元。</t>
  </si>
  <si>
    <t>214-交通运输支出</t>
  </si>
  <si>
    <t>道路运输证件印制经费20万元，直属分局办公场地租赁项目经费22万元，汕尾市公路网规划环境影响评估报告项目经费69万元。</t>
  </si>
  <si>
    <t>执法治超费用（含执法服装及标志费用）60万元。</t>
  </si>
  <si>
    <t>汕遮公路中间带绿化养护专项经费150万元，公路养护专项经费800万元。</t>
  </si>
  <si>
    <t>邮政业安全监控平台运行看护费7万元、办公场地租赁费17万元、配合开展邮政业安全生产监督检查专项经费7万元。</t>
  </si>
  <si>
    <t>铁路建设协调工作经费50万元</t>
  </si>
  <si>
    <t>214公共支出</t>
  </si>
  <si>
    <t>邮递专项经费50万元，深圳至汕尾捷运化列车运营补助资金3450万元，上年结转安排的项目资金5185万元，省提前下达转移支付资金4903万元。</t>
  </si>
  <si>
    <t>215-资源勘探工业信息等支出</t>
  </si>
  <si>
    <t>展览展销博览会专项资金60万元，无线电安全保障资金40万元，无线电监测用车购置经费50万元。</t>
  </si>
  <si>
    <t>2020年“创客广东”汕尾市中小企业创新创业大赛暨第二届“创客汕尾”大赛经费150万元</t>
  </si>
  <si>
    <t>中小企业人才培训工作经费7万元。</t>
  </si>
  <si>
    <t>盐业体制改革工作经费27万元。</t>
  </si>
  <si>
    <t>办公场地租赁费10万元。</t>
  </si>
  <si>
    <t>汕尾市国有资产监督管理委员会</t>
  </si>
  <si>
    <t>食用盐储备费用50万元</t>
  </si>
  <si>
    <t>215公共支出</t>
  </si>
  <si>
    <t>大国资平台发展资金40000万元，企业纾困促产扶持资金5000万元，节能专项资金400万元，上年结转安排的项目资金371万元，省提前下达转移支付资金3022万元。</t>
  </si>
  <si>
    <t>216-商业服务业等支出</t>
  </si>
  <si>
    <t>供销事务管理专项经费9万元。</t>
  </si>
  <si>
    <t>216公共支出</t>
  </si>
  <si>
    <t>供销社专项扶持资金100万元，上年结转安排的项目资金219万元，省提前下达转移支付资金1346万元。</t>
  </si>
  <si>
    <t>220-自然资源海洋气象等支出</t>
  </si>
  <si>
    <t>市自然资源局工程建设审批改革流程与配套制度建设项目75万元；汕尾市不动产登记系统升级拓展等项目26万元；“房地一体”农村宅基地和集体建设用地确权登记发证150万元；汕尾市区2020年自然资源评价评估项目资金90万元；2019年度汕尾市建设用地节约集约利用状况整体评价项目资金20万元；汕尾市耕地质量等别更新评价市级汇总等专项经费10万元；国土资源调查等项目80万元；建设工程验线等购买第三方服务技术项目80万元；市级国土空间开发保护现状评估等项目15万元；严格保护岸线设立标志项目20万元；汕尾市规划委员会工作经费50万元；地价体系建设项目74万元。海洋预报台经费50万元</t>
  </si>
  <si>
    <t>市级国土空间总体规划（含城区、红海湾）项目1500万元；城乡规划编制与修编项目750万元；市工业控制线划定及管理机制制定项目80万元；市城区村庄规划编制完善项目40万元。</t>
  </si>
  <si>
    <t>防雷监管经费40万元；自动气象观测站维护和环境改造资金50万元；新一代气象雷达运行维持经费20万元；12121系统运行维持经费11万元；电视天气预报节目制作经费30万元；气象灾害防御重点单位气象安全监管经费18万元；互联网+气象服务经费50万元。</t>
  </si>
  <si>
    <t>汕尾国家基本气象站搬迁建设项目经费500万元（征地、首期款500万元）。</t>
  </si>
  <si>
    <t>汕尾市突发事件预警发布中心</t>
  </si>
  <si>
    <t>手机信息发布经费15万元；预警发布平台设备更新及维修维护费10万元；线路租赁费12万元。</t>
  </si>
  <si>
    <t>220公共支出</t>
  </si>
  <si>
    <t>上年结转安排的项目资金250万元，省提前下达转移支付资金420万元。</t>
  </si>
  <si>
    <t>221-住房保障支出支出</t>
  </si>
  <si>
    <t>221公共支出</t>
  </si>
  <si>
    <t>省提前下达转移支付资金65万元。</t>
  </si>
  <si>
    <t>222-粮油物资储备支出</t>
  </si>
  <si>
    <t>222公共支出</t>
  </si>
  <si>
    <t>粮食风险基金5300万元，肉类储备费400万元，上年结转安排的项目资金100万元。</t>
  </si>
  <si>
    <t>224-灾害防治及应急管理支出</t>
  </si>
  <si>
    <t>汕尾市公安消防局</t>
  </si>
  <si>
    <t>应急通信指挥车经费450万元，泡沫灭火剂购置项目经费30万元，综合应急装备购置器材建设（含防护服）项目经费150万元，火车站消防站装备器材项目经费150万元，训练基地及战勤保障消防站装备器材建设项目经费150万元，消防官兵执勤、高危专项补助经费（含特勤消防站）310万元，特勤消防站消防车购置项目经费250万元，特勤消防站营房内部配套设施工程项目经费600万元。</t>
  </si>
  <si>
    <t>汕尾市应急管理培训考试基地建设经费100万元，应急指挥中心运维服务及配套设备维护经费124万元，三大运营商专用线路租用经费124万元，市应急物资仓库租赁管理经费100万元，基层综合减灾能力建设经费60万元，应急演练经费40万元，汕尾市三防应急值守专用经费30万元，应急救灾物资采购和维护经费440万元。应急救援和宣教培训经费30万元，</t>
  </si>
  <si>
    <t>汕尾市安全应急宣传资格证成本费180万元。</t>
  </si>
  <si>
    <t>224公共支出</t>
  </si>
  <si>
    <t>应急预备费300万元，上年结转安排的项目资金276万元，省提前下达转移支付资金164万元。</t>
  </si>
  <si>
    <t>227-预备费</t>
  </si>
  <si>
    <t>227公共支出</t>
  </si>
  <si>
    <t>预备费。</t>
  </si>
  <si>
    <t>229其他支出</t>
  </si>
  <si>
    <t>229公共支出</t>
  </si>
  <si>
    <t>捐赠及其他一次性收入返还支出2000万元，省提前下达转移支付资金200万元。</t>
  </si>
  <si>
    <t>232债务付息支出</t>
  </si>
  <si>
    <t>232-公共支出</t>
  </si>
  <si>
    <t>偿债准备金（利息1.81亿）。</t>
  </si>
  <si>
    <t>233债务发行费用支出</t>
  </si>
  <si>
    <t>233-公共支出</t>
  </si>
  <si>
    <t>偿债准备金（还本手续费2万元）。</t>
  </si>
  <si>
    <t>2020年上年结转项目资金情况表</t>
  </si>
  <si>
    <t>功能科目</t>
  </si>
  <si>
    <t>金额</t>
  </si>
  <si>
    <t>指标明细</t>
  </si>
  <si>
    <t>201一般公共服务支出</t>
  </si>
  <si>
    <t>2018年历年军转干部人员经费和政法增编经费2万元，2018年“两新”组织党建经费18万元。</t>
  </si>
  <si>
    <t>204公共安全</t>
  </si>
  <si>
    <t>2018年中央政法转移支付资金20万元。</t>
  </si>
  <si>
    <t xml:space="preserve">205教育支出  </t>
  </si>
  <si>
    <t>2019年秋季学期义务教育家庭经济困难学生生活费补助资金46万元。</t>
  </si>
  <si>
    <t xml:space="preserve">206科学技术支出  </t>
  </si>
  <si>
    <t>2019年省工业和信息化厅部分经管专项资金1608万元。</t>
  </si>
  <si>
    <t xml:space="preserve">207文化旅游体育与传媒支出   </t>
  </si>
  <si>
    <t>2019年红色革命遗址保护利用第二批项目经费300万元，2019年乡村振兴战略专项资金（省文化和旅游厅负责部分，第三批）20万元。</t>
  </si>
  <si>
    <t>208社保保障和就业支出</t>
  </si>
  <si>
    <t>自然灾害生活救助资金527万元，技工院校建档立卡贫困家庭学生生活费补助资金4万元。</t>
  </si>
  <si>
    <t>210卫生健康支出</t>
  </si>
  <si>
    <t>2019年预防接种安全体系能力建设项目资金81万元。</t>
  </si>
  <si>
    <t>211节能环保支出</t>
  </si>
  <si>
    <t>2019年中央土壤污染防治资金400万元，2019年省生态环境厅打好污染防治攻坚战资金927万元，2016-2018年新能源汽车推广应用省级补贴资金3199万元，中央城镇财政工业企业结构调整专项奖补资金用于稳定就业资金267万元。</t>
  </si>
  <si>
    <t>213农林水支出</t>
  </si>
  <si>
    <t>2019年中央渔业成品油价格改革补助资金（省级统筹部分）345万元，省级涉农支付资金16万元,2019年省级农业应急救灾资金（应急种子储备、抗旱救灾）160万元，2019年中央财政动物防疫等补助资金7万元，中央财政农业保险补贴资金113万元。</t>
  </si>
  <si>
    <t>214交通运输支出</t>
  </si>
  <si>
    <t>中央财政2019年城市公交车成品油价格补助资金1594万元，四好农村路补助资金3098万元，中央财政2018年城市公交车成品油价格补助资金276万元，2019年城市公交车成品油价格补助资金217万元。</t>
  </si>
  <si>
    <t>215资源勘探工业信息等支出</t>
  </si>
  <si>
    <t>中小企业发展专项资金5万元，2019年省促进民营经济和中小级工业企业上规模发展资金16万元，2018年促进经济发展专项资金（省经济和信息化委经管部分用途）350万元。</t>
  </si>
  <si>
    <t>216商业服务业等支出</t>
  </si>
  <si>
    <t>促进经济发展专项资金219万元。</t>
  </si>
  <si>
    <t>220自然资源海洋气象等支出</t>
  </si>
  <si>
    <t>不动产登记数据整合奖补资金250万元。</t>
  </si>
  <si>
    <t>222粮油物资储备支出</t>
  </si>
  <si>
    <r>
      <rPr>
        <sz val="14"/>
        <color indexed="8"/>
        <rFont val="宋体"/>
        <charset val="134"/>
      </rPr>
      <t>军供保障体系建设资金1</t>
    </r>
    <r>
      <rPr>
        <sz val="14"/>
        <color indexed="8"/>
        <rFont val="宋体"/>
        <charset val="134"/>
      </rPr>
      <t>00万元。</t>
    </r>
  </si>
  <si>
    <r>
      <rPr>
        <sz val="14"/>
        <color indexed="8"/>
        <rFont val="宋体"/>
        <charset val="134"/>
      </rPr>
      <t>2</t>
    </r>
    <r>
      <rPr>
        <sz val="14"/>
        <color indexed="8"/>
        <rFont val="宋体"/>
        <charset val="134"/>
      </rPr>
      <t>24灾害防治及应急管理支出</t>
    </r>
  </si>
  <si>
    <t>中央自然灾害救灾资金276万元。</t>
  </si>
  <si>
    <t>2020年中央和省提前下达转移支付资金情况表</t>
  </si>
  <si>
    <t>安排金额</t>
  </si>
  <si>
    <t>支出明细项目</t>
  </si>
  <si>
    <t>2020年促进经济高质量发展专项资金（食品抽检及监管）655万元,2020年PPT工作经费39万元,2020年债务管理工作经费20万元,2020年省级困难职工帮扶专项经费258万元,2020年省妇女维权与信息服务站项目经费20万元,2020年党的基层组织建设保障经费（社区基层组织运转经费及“两新”组织党建保障经费）792万元,2020年党的基层组织建设保障经费3001万元（3793），2020年妇女创业小额担保贷款贴息专项资金10万元,2020年财政监督工作经费25万元,2020年行政事业性资产管理经费29万元,2020年税政工作经费8万元,2020年民族宗教地区补助专项经费16万元,2020年县乡人大工作和建设资金90万元,2020年省党员干部现代远程教育工作经费20万元,2020年“妇女之家示范点建设项目经费24万元,2020年高校毕业生“三支一扶”计划补助资金312万元,2020年中央药品监管补助资金12万元,2020年促进经济高质量发展专项资金（市场监督管理—药品监督管理）451万元,2020年促进经济高质量发展专项资金（知识产权创造保护运用及专利奖励）1080万元,2020年重大项目前期工作经费1460万元,2020年省价格监测信息采集补助资金13万元。</t>
  </si>
  <si>
    <t>2020年大学毕业生入伍补助6万元,2020年中央民兵训练补助经费26万元。</t>
  </si>
  <si>
    <t>204-公共安全支出</t>
  </si>
  <si>
    <t>2020年社会治理专项资金（公共法律服务）预算指标211万元,2020年中央缉私补助经费500万,2020年省级政法转移支付资金861万元,2020年粤东西北地区困难派出所“精准脱困”工作经费555万元,2020年公安民警换装经费101万元,2020年司法行政系统人民警察服装专项经费14万元,2020年社会治理专项资金（政法业务能力提升）109万元,2020年社会治理专项资金（社会治安防控体系建设）预算指标996万元,2020年社会治理专项资金（公共法律服务）预算指标126万元。</t>
  </si>
  <si>
    <t>2020年中小学校舍安全保障长效机制省补助资金150万元,2020年现代职业教育质量提升计划中央专项资金1584万元,2020年城乡义务教育公用经费补助资金689万元，2020年义务教育家庭经济困难学生生活费补助资金21万元，2020年本专科生国家奖助学金356万元，2020年全省公办普通高中生均公用经费补助资金154万元,2020年高校学生服义务兵役国家资助资金56万元,,2020年中职教育国家奖助学金和免学费补助资金788万元，2020年建档立卡学生免学费和生活费补助资金148万元,2020年学前教育生均经费省补助资金17万元,2020年特殊教育中央补助资金预算40万元,2020年中央支持学前教育发展资金预算（扩大学前教育资源奖补资金）378万元,2020年普通高中国家助学金和免学杂费补助资金105万元,2020年度技工院校建档立卡贫困家庭学生生活费补助资金205万元,2020年技工院校国家奖学金、助学金和免学费补助资金891万元,2020年教育发展专项资金（推进教育现代化及农村义务教育寄宿制学校建设-教师教育振兴行动）1000万元。</t>
  </si>
  <si>
    <t>2020年粤东西北地区博士工作站建站补贴100万元,2020年科技创新战略（人才发展）专项资金90万元。</t>
  </si>
  <si>
    <t>2020年省文化繁荣发展专项资金300万元,2020年美术馆、公共图书馆、文化馆（站）免费开放补助资金407万元,2020年中央补助地方公共文化服务体系建设资金（公共数字文化建设）10万元,2020年公共体育场馆向社会免费或低收费开放补助资金20万元,2020年省财政补齐人均公共文化财政支出短板奖补资金(基础性补助资金）5972万元，2020年非物质文化遗产保护资金95万元,2020年中央补助地方公共文化服务体系建设资金（广播电视）61万元,</t>
  </si>
  <si>
    <t>2020年残疾人事业发展补助资金125万元,2020年困难群众救助补助预算资金317万元，2020年就业补助资金预算2222万元,2020年省财政企业军转干部生活困难补助资金预算163万元,人力资源社会保障公共服务能力和平台建设232万元,农村电商160万元,南粤家政600万元,粤菜师傅培训基地和大师工作室430万元,创业担保贷款贴息和奖补74万元,就业创业政策性和服务补助569万元。</t>
  </si>
  <si>
    <t>基层医疗卫生机构实施国家基本药物制度和综合改革以奖代补101万元,基本公共卫生服务项目省级补助2473万元,2020年省财政军休人员医疗补助经费预算17万元,2020年中央财政疾病应急救助补助资金23万元,疾病应急救助资金63万元,2020年中央和省财政退役安置补助经费预算2079万元,,2020年中央财政公立医院综合改革补助资金734万元,2020年中央财政补助基本公共卫生服务资金906万元,2020年省级财政企业离休干部医疗费补助资金32万元,2020年中央财政基本药物制度补助资金137万元,2020年中央财政计划生育转移支付资金11万元,2020年中央财政医疗服务与保障能力提升补助资金63万元,农村部分计划生育家庭奖励资金93万元,2020年城乡居民基本医疗保险宣传培训经费50万元,疫病防控94万元,公共卫生事务管理105万元,粤东粤西粤北市级医疗服务能力提升计划2000万元,全科医生规范化培训610万元,高校毕业生下基层7万元,县镇医联体建设500万元,食品安全标准与监测评估专项24万元,公立医院取消药品加成财政补偿250万元。</t>
  </si>
  <si>
    <t>2020年省生态环境厅打好污染防治攻坚战资金1122万元,2020年中央林业草原生态保护恢复资金（全面停止天然林商业性采伐补助）32万元,黑臭水体治理270万元,城市（县城）污水管网配套建设、老旧管网改造1729万元,2020年节能减排3000万元。</t>
  </si>
  <si>
    <t>社区体育公园补助100万元。</t>
  </si>
  <si>
    <t>2020年农村财务管理工作经费20万元,2020年省级财政专职护林员补助资金54万元,2020年省级财政生态公益林效益补偿资金1145万元,2020年中央财政农田建设补助资金392万元,2020年华侨事业费及贫困归侨扶贫救助补助资金10万元,2020年中央财政动物防疫等补助经费266万元,2020年中央财政农业生产发展资金预算（第二批）355万元,2020年中央渔业发展与船舶报废拆解更新补助资金4971万元,2020年山区创业青年培训经费7万元,2020年省级涉农专项转移支付资金6541万元,2020年中央水利发展资金（第一批）预算228万元,2020年中央财政专项扶贫资金（扶贫发展方向）371万元,2020年中央大中型水库移民后扶持基金（资金）10138万元,2020年中央财政农业资源及生态保护补助资金预算40万元,2020年中央林业改革发展资金256万元,2020年中央财政农村综合改革转移支付资金1860万元,2020年党的基层组织建设保障经费（农村基层组织运转经费）2209万元,2020年农村财会人员财政支农政策培训省级补助经费5万元,2020年离岗基层老兽医省级补助资金276万元,2020年中央财政农村"厕所革命“奖补资金126万元,2020年欠发达地区村务监督委员会成员省级补助资金136万元。</t>
  </si>
  <si>
    <t>2020年中央车辆购置税补助资金1568万元,2020年区域协调发展战略专项（普通公路水路建设）资金）3266万元,2020年促进经济高质量发展专项资金69万元。</t>
  </si>
  <si>
    <t>2020年省工业和信息化厅经管专项资金3022万元。</t>
  </si>
  <si>
    <t>2020年外经贸发展专项资金50万元,2020年服务业发展专项资金797万元,2020年促进经济高质量发展专项资金外经贸发展用途和现代服务业发展用途499万元。</t>
  </si>
  <si>
    <t>2020年国土空间规划专项资金（南粤古驿道保护利用、国土空间规划编制及监督实施）420万元。</t>
  </si>
  <si>
    <t>221-住房保障支出</t>
  </si>
  <si>
    <t>保障性安居工程补助50万元,2020年中央财政农村危房改造补助资金预算15万元。</t>
  </si>
  <si>
    <t>2020年欠发达地区政府专职消防员补助经费100万元,2020年灾害防治及应急管理专项资金58万元,2020年欠发达地区乡镇政府专职消防队建设补助经费6万元。</t>
  </si>
  <si>
    <t>229-其他支出</t>
  </si>
  <si>
    <t>2020年人防易地建设补助资金200万元。</t>
  </si>
  <si>
    <t>2020年汕尾市市本级转移性支出表</t>
  </si>
  <si>
    <t>金额单位：万元</t>
  </si>
  <si>
    <t>市本级级转移性支出明细项目</t>
  </si>
  <si>
    <t>（一）上解省基数</t>
  </si>
  <si>
    <t>上解省支出8422万元。</t>
  </si>
  <si>
    <t>（二）补助下级支出</t>
  </si>
  <si>
    <t xml:space="preserve">  一般转移支付支出</t>
  </si>
  <si>
    <t>补助下级固定支出1031万元。</t>
  </si>
  <si>
    <t xml:space="preserve">  专项转移支付支出</t>
  </si>
  <si>
    <t xml:space="preserve">     一般公共服务支出</t>
  </si>
  <si>
    <t>党的基层组织建设保障市级补助经费1565万元，三支一扶配套资金130万元，华侨区垦造水田种植收益降低补偿和激励补贴（按2870亩计）488万元，革命老区发展专项补助资金5700万元。</t>
  </si>
  <si>
    <r>
      <rPr>
        <sz val="12"/>
        <rFont val="宋体"/>
        <charset val="134"/>
      </rPr>
      <t xml:space="preserve">     </t>
    </r>
    <r>
      <rPr>
        <sz val="11"/>
        <color indexed="8"/>
        <rFont val="宋体"/>
        <charset val="134"/>
      </rPr>
      <t>公共安全支出</t>
    </r>
  </si>
  <si>
    <t>一村（社区）一法律顾问市级配套经费86万元。</t>
  </si>
  <si>
    <r>
      <rPr>
        <sz val="12"/>
        <rFont val="宋体"/>
        <charset val="134"/>
      </rPr>
      <t xml:space="preserve">     </t>
    </r>
    <r>
      <rPr>
        <sz val="11"/>
        <color indexed="8"/>
        <rFont val="宋体"/>
        <charset val="134"/>
      </rPr>
      <t>教育支出</t>
    </r>
  </si>
  <si>
    <r>
      <rPr>
        <sz val="11"/>
        <color indexed="8"/>
        <rFont val="宋体"/>
        <charset val="134"/>
      </rPr>
      <t>建档立卡学生免学费和生活费1185万元，民办教师代课费配套资金 700万元，镇级党校党员培训经费1137万元，教育创现奖补资金5765万元，技校建档立卡贫困家庭学生生活费市级配套资金32万元,</t>
    </r>
    <r>
      <rPr>
        <sz val="11"/>
        <color indexed="8"/>
        <rFont val="宋体"/>
        <charset val="134"/>
      </rPr>
      <t>中等职业教育国家助学金6万元，中等职业教育免学费补助（含普通高中残疾学生免学费补助）121万元，普通高中教育国家助学金 37万元，中等职业教育国家助学金（技工口）12万元，中等职业教育免学费补助（技工口）146万元。</t>
    </r>
  </si>
  <si>
    <r>
      <rPr>
        <sz val="12"/>
        <rFont val="宋体"/>
        <charset val="134"/>
      </rPr>
      <t xml:space="preserve">     </t>
    </r>
    <r>
      <rPr>
        <sz val="11"/>
        <color indexed="8"/>
        <rFont val="宋体"/>
        <charset val="134"/>
      </rPr>
      <t>社会保障和就业支出</t>
    </r>
  </si>
  <si>
    <t>城乡居民基本养老保险市级配套资金10726万元，残疾人两项补贴市级补助资金515万元，困难群众基本生活救助356万元，康园中心项目市级补助资金131万元，残疾人专职委员补助资金25万元。</t>
  </si>
  <si>
    <r>
      <rPr>
        <sz val="12"/>
        <rFont val="宋体"/>
        <charset val="134"/>
      </rPr>
      <t xml:space="preserve">     </t>
    </r>
    <r>
      <rPr>
        <sz val="11"/>
        <color indexed="8"/>
        <rFont val="宋体"/>
        <charset val="134"/>
      </rPr>
      <t>卫生健康支出</t>
    </r>
  </si>
  <si>
    <r>
      <rPr>
        <sz val="11"/>
        <color indexed="8"/>
        <rFont val="宋体"/>
        <charset val="134"/>
      </rPr>
      <t>城乡居民基本医疗保险市级配套资金5631</t>
    </r>
    <r>
      <rPr>
        <sz val="11"/>
        <color indexed="8"/>
        <rFont val="宋体"/>
        <charset val="134"/>
      </rPr>
      <t>万元，基层医疗卫生机构专项补助资金168万元，计划生育服务项目（农村计划生育家庭）</t>
    </r>
    <r>
      <rPr>
        <sz val="11"/>
        <color indexed="8"/>
        <rFont val="宋体"/>
        <charset val="134"/>
      </rPr>
      <t>151</t>
    </r>
    <r>
      <rPr>
        <sz val="11"/>
        <color indexed="8"/>
        <rFont val="宋体"/>
        <charset val="134"/>
      </rPr>
      <t>万元，农村纯二女户节育奖1</t>
    </r>
    <r>
      <rPr>
        <sz val="11"/>
        <color indexed="8"/>
        <rFont val="宋体"/>
        <charset val="134"/>
      </rPr>
      <t>6</t>
    </r>
    <r>
      <rPr>
        <sz val="11"/>
        <color indexed="8"/>
        <rFont val="宋体"/>
        <charset val="134"/>
      </rPr>
      <t>万元，农村已离岗接生员和赤脚医生生活困难补助资金27</t>
    </r>
    <r>
      <rPr>
        <sz val="11"/>
        <color indexed="8"/>
        <rFont val="宋体"/>
        <charset val="134"/>
      </rPr>
      <t>9</t>
    </r>
    <r>
      <rPr>
        <sz val="11"/>
        <color indexed="8"/>
        <rFont val="宋体"/>
        <charset val="134"/>
      </rPr>
      <t>万元</t>
    </r>
    <r>
      <rPr>
        <sz val="11"/>
        <color indexed="8"/>
        <rFont val="宋体"/>
        <charset val="134"/>
      </rPr>
      <t>,</t>
    </r>
    <r>
      <rPr>
        <sz val="11"/>
        <color indexed="8"/>
        <rFont val="宋体"/>
        <charset val="134"/>
      </rPr>
      <t>基本公共卫生服务</t>
    </r>
    <r>
      <rPr>
        <sz val="11"/>
        <color indexed="8"/>
        <rFont val="宋体"/>
        <charset val="134"/>
      </rPr>
      <t>1670</t>
    </r>
    <r>
      <rPr>
        <sz val="11"/>
        <color indexed="8"/>
        <rFont val="宋体"/>
        <charset val="134"/>
      </rPr>
      <t>万元，重大公共卫生</t>
    </r>
    <r>
      <rPr>
        <sz val="11"/>
        <color indexed="8"/>
        <rFont val="宋体"/>
        <charset val="134"/>
      </rPr>
      <t>-28</t>
    </r>
    <r>
      <rPr>
        <sz val="11"/>
        <color indexed="8"/>
        <rFont val="宋体"/>
        <charset val="134"/>
      </rPr>
      <t>万元。</t>
    </r>
  </si>
  <si>
    <r>
      <rPr>
        <sz val="12"/>
        <rFont val="宋体"/>
        <charset val="134"/>
      </rPr>
      <t xml:space="preserve">     </t>
    </r>
    <r>
      <rPr>
        <sz val="11"/>
        <color indexed="8"/>
        <rFont val="宋体"/>
        <charset val="134"/>
      </rPr>
      <t>农林水支出</t>
    </r>
  </si>
  <si>
    <t>红草园区排洪治涝工程运行管理经费100万元，品清湖管理专项补助经费(含卫生环境整治)200万元，基层公共服务平台运行市级补助经费417万元，渔船更新改造市级补助1570万元。</t>
  </si>
  <si>
    <t>（三）债务还本支出</t>
  </si>
  <si>
    <t xml:space="preserve">  地方政府一般债务还本支出</t>
  </si>
  <si>
    <t>市本级地方政府一般债务还本31900万元</t>
  </si>
  <si>
    <t>级转移性支出合计</t>
  </si>
  <si>
    <t>纳入财政专户管理专项经费明细表</t>
  </si>
  <si>
    <t>办公设备购置经费100万元,课本资料费200万元,上缴省开大注册费、课程费、考务费、审核费200万元,修缮经费100万元</t>
  </si>
  <si>
    <t>办公设备项目经费200万元,学院基础设施修鐥项目经费400万元</t>
  </si>
  <si>
    <t>2020年市级一般公共预算项级科科目支出明细表（按功能科目）</t>
  </si>
  <si>
    <t>项目</t>
  </si>
  <si>
    <t>预算数</t>
  </si>
  <si>
    <t>一般公共服务支出--人大事务</t>
  </si>
  <si>
    <t>一般公共服务支出--人大事务--行政运行</t>
  </si>
  <si>
    <t>一般公共服务支出--人大事务--一般行政管理事务</t>
  </si>
  <si>
    <t>一般公共服务支出--人大事务--人大会议</t>
  </si>
  <si>
    <t>一般公共服务支出--人大事务--人大立法</t>
  </si>
  <si>
    <t>一般公共服务支出--人大事务--代表工作</t>
  </si>
  <si>
    <t>一般公共服务支出--政协事务</t>
  </si>
  <si>
    <t>一般公共服务支出--政协事务--行政运行</t>
  </si>
  <si>
    <t>一般公共服务支出--政协事务--政协会议</t>
  </si>
  <si>
    <t>一般公共服务支出--政协事务--委员视察</t>
  </si>
  <si>
    <t>一般公共服务支出--政协事务--参政议政</t>
  </si>
  <si>
    <t>一般公共服务支出--政协事务--其他政协事务支出</t>
  </si>
  <si>
    <t>一般公共服务支出--政府办公厅（室）及相关机构事务</t>
  </si>
  <si>
    <t>一般公共服务支出--政府办公厅（室）及相关机构事务--行政运行</t>
  </si>
  <si>
    <t>一般公共服务支出--政府办公厅（室）及相关机构事务--一般行政管理事务</t>
  </si>
  <si>
    <t>一般公共服务支出--政府办公厅（室）及相关机构事务--机关服务</t>
  </si>
  <si>
    <t>一般公共服务支出--政府办公厅（室）及相关机构事务--信访事务</t>
  </si>
  <si>
    <t>一般公共服务支出--政府办公厅（室）及相关机构事务--事业运行</t>
  </si>
  <si>
    <t>一般公共服务支出--政府办公厅（室）及相关机构事务--其他政府办公厅（室）及相关机构事务支出</t>
  </si>
  <si>
    <t>一般公共服务支出--发展与改革事务</t>
  </si>
  <si>
    <t>一般公共服务支出--发展与改革事务--行政运行</t>
  </si>
  <si>
    <t>一般公共服务支出--发展与改革事务--物价管理</t>
  </si>
  <si>
    <t>一般公共服务支出--统计信息事务</t>
  </si>
  <si>
    <t>一般公共服务支出--统计信息事务--行政运行</t>
  </si>
  <si>
    <t>一般公共服务支出--统计信息事务--专项普查活动</t>
  </si>
  <si>
    <t>一般公共服务支出--统计信息事务--统计抽样调查</t>
  </si>
  <si>
    <t>一般公共服务支出--统计信息事务--其他统计信息事务支出</t>
  </si>
  <si>
    <t>一般公共服务支出--财政事务</t>
  </si>
  <si>
    <t>一般公共服务支出--财政事务--行政运行</t>
  </si>
  <si>
    <t>一般公共服务支出--财政事务--信息化建设</t>
  </si>
  <si>
    <t>一般公共服务支出--财政事务--事业运行</t>
  </si>
  <si>
    <t>一般公共服务支出--财政事务--其他财政事务支出</t>
  </si>
  <si>
    <t>一般公共服务支出--税收事务</t>
  </si>
  <si>
    <t>一般公共服务支出--税收事务--其他税收事务支出</t>
  </si>
  <si>
    <t>一般公共服务支出--审计事务</t>
  </si>
  <si>
    <t>一般公共服务支出--审计事务--行政运行</t>
  </si>
  <si>
    <t>一般公共服务支出--审计事务--机关服务</t>
  </si>
  <si>
    <t>一般公共服务支出--审计事务--审计业务</t>
  </si>
  <si>
    <t>一般公共服务支出--审计事务--信息化建设</t>
  </si>
  <si>
    <t>一般公共服务支出--人力资源事务</t>
  </si>
  <si>
    <t>一般公共服务支出--人力资源事务--行政运行</t>
  </si>
  <si>
    <t>一般公共服务支出--人力资源事务--其他人力资源事务支出</t>
  </si>
  <si>
    <t>一般公共服务支出--纪检监察事务</t>
  </si>
  <si>
    <t>一般公共服务支出--纪检监察事务--行政运行</t>
  </si>
  <si>
    <t>一般公共服务支出--纪检监察事务--其他纪检监察事务支出</t>
  </si>
  <si>
    <t>一般公共服务支出--商贸事务</t>
  </si>
  <si>
    <t>一般公共服务支出--商贸事务--行政运行</t>
  </si>
  <si>
    <t>一般公共服务支出--商贸事务--一般行政管理事务</t>
  </si>
  <si>
    <t>一般公共服务支出--商贸事务--国内贸易管理</t>
  </si>
  <si>
    <t>一般公共服务支出--商贸事务--招商引资</t>
  </si>
  <si>
    <t>一般公共服务支出--商贸事务--事业运行</t>
  </si>
  <si>
    <t>一般公共服务支出--商贸事务--其他商贸事务支出</t>
  </si>
  <si>
    <t>一般公共服务支出--知识产权事务</t>
  </si>
  <si>
    <t>一般公共服务支出--知识产权事务--其他知识产权事务支出</t>
  </si>
  <si>
    <t>一般公共服务支出--港澳台事务</t>
  </si>
  <si>
    <t>一般公共服务支出--港澳台事务--行政运行</t>
  </si>
  <si>
    <t>一般公共服务支出--港澳台事务--台湾事务</t>
  </si>
  <si>
    <t>一般公共服务支出--港澳台事务--事业运行</t>
  </si>
  <si>
    <t>一般公共服务支出--港澳台事务--其他港澳台事务支出</t>
  </si>
  <si>
    <t>一般公共服务支出--档案事务</t>
  </si>
  <si>
    <t>一般公共服务支出--档案事务--行政运行</t>
  </si>
  <si>
    <t>一般公共服务支出--档案事务--档案馆</t>
  </si>
  <si>
    <t>一般公共服务支出--民主党派及工商联事务</t>
  </si>
  <si>
    <t>一般公共服务支出--民主党派及工商联事务--行政运行</t>
  </si>
  <si>
    <t>一般公共服务支出--民主党派及工商联事务--参政议政</t>
  </si>
  <si>
    <t>一般公共服务支出--民主党派及工商联事务--其他民主党派及工商联事务支出</t>
  </si>
  <si>
    <t>一般公共服务支出--群众团体事务</t>
  </si>
  <si>
    <t>一般公共服务支出--群众团体事务--行政运行</t>
  </si>
  <si>
    <t>一般公共服务支出--群众团体事务--一般行政管理事务</t>
  </si>
  <si>
    <t>一般公共服务支出--群众团体事务--工会事务</t>
  </si>
  <si>
    <t>一般公共服务支出--群众团体事务--事业运行</t>
  </si>
  <si>
    <t>一般公共服务支出--群众团体事务--其他群众团体事务支出</t>
  </si>
  <si>
    <t>一般公共服务支出--党委办公厅（室）及相关机构事务</t>
  </si>
  <si>
    <t>一般公共服务支出--党委办公厅（室）及相关机构事务--行政运行</t>
  </si>
  <si>
    <t>一般公共服务支出--党委办公厅（室）及相关机构事务--一般行政管理事务</t>
  </si>
  <si>
    <t>一般公共服务支出--党委办公厅（室）及相关机构事务--专项业务</t>
  </si>
  <si>
    <t>一般公共服务支出--党委办公厅（室）及相关机构事务--其他党委办公厅（室）及相关机构事务支出</t>
  </si>
  <si>
    <t>一般公共服务支出--组织事务</t>
  </si>
  <si>
    <t>一般公共服务支出--组织事务--行政运行</t>
  </si>
  <si>
    <t>一般公共服务支出--组织事务--公务员事务</t>
  </si>
  <si>
    <t>一般公共服务支出--组织事务--其他组织事务支出</t>
  </si>
  <si>
    <t>一般公共服务支出--宣传事务</t>
  </si>
  <si>
    <t>一般公共服务支出--宣传事务--行政运行</t>
  </si>
  <si>
    <t>一般公共服务支出--统战事务</t>
  </si>
  <si>
    <t>一般公共服务支出--统战事务--行政运行</t>
  </si>
  <si>
    <t>一般公共服务支出--统战事务--宗教事务</t>
  </si>
  <si>
    <t>一般公共服务支出--统战事务--其他统战事务支出</t>
  </si>
  <si>
    <t>一般公共服务支出--对外联络事务</t>
  </si>
  <si>
    <t>一般公共服务支出--对外联络事务--行政运行</t>
  </si>
  <si>
    <t>一般公共服务支出--对外联络事务--其他对外联络事务支出</t>
  </si>
  <si>
    <t>一般公共服务支出--其他共产党事务支出</t>
  </si>
  <si>
    <t>一般公共服务支出--其他共产党事务支出--行政运行</t>
  </si>
  <si>
    <t>一般公共服务支出--其他共产党事务支出--事业运行</t>
  </si>
  <si>
    <t>一般公共服务支出--市场监督管理事务</t>
  </si>
  <si>
    <t>一般公共服务支出--市场监督管理事务--行政运行</t>
  </si>
  <si>
    <t>一般公共服务支出--市场监督管理事务--市场秩序执法</t>
  </si>
  <si>
    <t>一般公共服务支出--市场监督管理事务--药品事务</t>
  </si>
  <si>
    <t>一般公共服务支出--市场监督管理事务--其他市场监督管理事务</t>
  </si>
  <si>
    <t>一般公共服务支出--其他一般公共服务支出</t>
  </si>
  <si>
    <t>一般公共服务支出--其他一般公共服务支出--其他一般公共服务支出</t>
  </si>
  <si>
    <t>国防支出--国防动员</t>
  </si>
  <si>
    <t>国防支出--国防动员--人民防空</t>
  </si>
  <si>
    <t>国防支出--国防动员--边海防</t>
  </si>
  <si>
    <t>国防支出--其他国防支出</t>
  </si>
  <si>
    <t>国防支出--其他国防支出--其他国防支出</t>
  </si>
  <si>
    <t>公共安全支出--武装警察部队</t>
  </si>
  <si>
    <t>公共安全支出--武装警察部队--武装警察部队</t>
  </si>
  <si>
    <t>公共安全支出--公安</t>
  </si>
  <si>
    <t>公共安全支出--公安--行政运行</t>
  </si>
  <si>
    <t>公共安全支出--公安--执法办案</t>
  </si>
  <si>
    <t>公共安全支出--公安--其他公安支出</t>
  </si>
  <si>
    <t>公共安全支出--国家安全</t>
  </si>
  <si>
    <t>公共安全支出--国家安全--行政运行</t>
  </si>
  <si>
    <t>公共安全支出--国家安全--其他国家安全支出</t>
  </si>
  <si>
    <t>公共安全支出--检察</t>
  </si>
  <si>
    <t>公共安全支出--检察--行政运行</t>
  </si>
  <si>
    <t>公共安全支出--法院</t>
  </si>
  <si>
    <t>公共安全支出--法院--行政运行</t>
  </si>
  <si>
    <t>公共安全支出--司法</t>
  </si>
  <si>
    <t>公共安全支出--司法--行政运行</t>
  </si>
  <si>
    <t>公共安全支出--司法--基层司法业务</t>
  </si>
  <si>
    <t>公共安全支出--司法--律师公证管理</t>
  </si>
  <si>
    <t>公共安全支出--司法--法律援助</t>
  </si>
  <si>
    <t>公共安全支出--司法--社区矫正</t>
  </si>
  <si>
    <t>公共安全支出--司法--法制建设</t>
  </si>
  <si>
    <t>公共安全支出--司法--其他司法支出</t>
  </si>
  <si>
    <t>公共安全支出--强制隔离戒毒</t>
  </si>
  <si>
    <t>公共安全支出--强制隔离戒毒--行政运行</t>
  </si>
  <si>
    <t>公共安全支出--强制隔离戒毒--强制隔离戒毒人员生活</t>
  </si>
  <si>
    <t>公共安全支出--国家保密</t>
  </si>
  <si>
    <t>公共安全支出--国家保密--行政运行</t>
  </si>
  <si>
    <t>公共安全支出--国家保密--保密技术</t>
  </si>
  <si>
    <t>公共安全支出--其他公共安全支出</t>
  </si>
  <si>
    <t>公共安全支出--其他公共安全支出--其他公共安全支出</t>
  </si>
  <si>
    <t>教育支出--教育管理事务</t>
  </si>
  <si>
    <t>教育支出--教育管理事务--行政运行</t>
  </si>
  <si>
    <t>教育支出--教育管理事务--其他教育管理事务支出</t>
  </si>
  <si>
    <t>教育支出--普通教育</t>
  </si>
  <si>
    <t>教育支出--普通教育--学前教育</t>
  </si>
  <si>
    <t>教育支出--普通教育--小学教育</t>
  </si>
  <si>
    <t>教育支出--普通教育--初中教育</t>
  </si>
  <si>
    <t>教育支出--普通教育--高中教育</t>
  </si>
  <si>
    <t>教育支出--普通教育--其他普通教育支出</t>
  </si>
  <si>
    <t>教育支出--职业教育</t>
  </si>
  <si>
    <t>教育支出--职业教育--中等职业教育</t>
  </si>
  <si>
    <t>教育支出--职业教育--技校教育</t>
  </si>
  <si>
    <t>教育支出--职业教育--高等职业教育</t>
  </si>
  <si>
    <t>教育支出--广播电视教育</t>
  </si>
  <si>
    <t>教育支出--广播电视教育--广播电视学校</t>
  </si>
  <si>
    <t>教育支出--特殊教育</t>
  </si>
  <si>
    <t>教育支出--特殊教育--特殊学校教育</t>
  </si>
  <si>
    <t>教育支出--进修及培训</t>
  </si>
  <si>
    <t>教育支出--进修及培训--干部教育</t>
  </si>
  <si>
    <t>教育支出--其他教育支出</t>
  </si>
  <si>
    <t>教育支出--其他教育支出--其他教育支出</t>
  </si>
  <si>
    <t>科学技术支出--科学技术管理事务</t>
  </si>
  <si>
    <t>科学技术支出--科学技术管理事务--行政运行</t>
  </si>
  <si>
    <t>科学技术支出--科学技术管理事务--其他科学技术管理事务支出</t>
  </si>
  <si>
    <t>科学技术支出--科学技术普及</t>
  </si>
  <si>
    <t>科学技术支出--科学技术普及--机构运行</t>
  </si>
  <si>
    <t>科学技术支出--科学技术普及--其他科学技术普及支出</t>
  </si>
  <si>
    <t>科学技术支出--其他科学技术支出</t>
  </si>
  <si>
    <t>科学技术支出--其他科学技术支出--其他科学技术支出</t>
  </si>
  <si>
    <t>文化旅游体育与传媒支出--文化和旅游</t>
  </si>
  <si>
    <t>文化旅游体育与传媒支出--文化和旅游--行政运行</t>
  </si>
  <si>
    <t>文化旅游体育与传媒支出--文化和旅游--一般行政管理事务</t>
  </si>
  <si>
    <t>文化旅游体育与传媒支出--文化和旅游--机关服务</t>
  </si>
  <si>
    <t>文化旅游体育与传媒支出--文化和旅游--图书馆</t>
  </si>
  <si>
    <t>文化旅游体育与传媒支出--文化和旅游--文化活动</t>
  </si>
  <si>
    <t>文化旅游体育与传媒支出--文化和旅游--群众文化</t>
  </si>
  <si>
    <t>文化旅游体育与传媒支出--文化和旅游--其他文化和旅游支出</t>
  </si>
  <si>
    <t>文化旅游体育与传媒支出--文物</t>
  </si>
  <si>
    <t>文化旅游体育与传媒支出--文物--文物保护</t>
  </si>
  <si>
    <t>文化旅游体育与传媒支出--文物--博物馆</t>
  </si>
  <si>
    <t>文化旅游体育与传媒支出--体育</t>
  </si>
  <si>
    <t>文化旅游体育与传媒支出--体育--行政运行</t>
  </si>
  <si>
    <t>文化旅游体育与传媒支出--体育--体育训练</t>
  </si>
  <si>
    <t>文化旅游体育与传媒支出--体育--体育场馆</t>
  </si>
  <si>
    <t>文化旅游体育与传媒支出--新闻出版电影</t>
  </si>
  <si>
    <t>文化旅游体育与传媒支出--新闻出版电影--其他新闻出版电影支出</t>
  </si>
  <si>
    <t>文化旅游体育与传媒支出--广播电视</t>
  </si>
  <si>
    <t>文化旅游体育与传媒支出--广播电视--电视</t>
  </si>
  <si>
    <t>文化旅游体育与传媒支出--其他文化旅游体育与传媒支出</t>
  </si>
  <si>
    <t>文化旅游体育与传媒支出--其他文化旅游体育与传媒支出--其他文化旅游体育与传媒支出</t>
  </si>
  <si>
    <t>社会保障和就业支出--人力资源和社会保障管理事务</t>
  </si>
  <si>
    <t>社会保障和就业支出--人力资源和社会保障管理事务--行政运行</t>
  </si>
  <si>
    <t>社会保障和就业支出--人力资源和社会保障管理事务--一般行政管理事务</t>
  </si>
  <si>
    <t>社会保障和就业支出--人力资源和社会保障管理事务--就业管理事务</t>
  </si>
  <si>
    <t>社会保障和就业支出--人力资源和社会保障管理事务--信息化建设</t>
  </si>
  <si>
    <t>社会保障和就业支出--人力资源和社会保障管理事务--社会保险经办机构</t>
  </si>
  <si>
    <t>社会保障和就业支出--人力资源和社会保障管理事务--公共就业服务和职业技能鉴定机构</t>
  </si>
  <si>
    <t>社会保障和就业支出--人力资源和社会保障管理事务--其他人力资源和社会保障管理事务支出</t>
  </si>
  <si>
    <t>社会保障和就业支出--民政管理事务</t>
  </si>
  <si>
    <t>社会保障和就业支出--民政管理事务--行政运行</t>
  </si>
  <si>
    <t>社会保障和就业支出--民政管理事务--社会组织管理</t>
  </si>
  <si>
    <t>社会保障和就业支出--民政管理事务--行政区划和地名管理</t>
  </si>
  <si>
    <t>社会保障和就业支出--民政管理事务--其他民政管理事务支出</t>
  </si>
  <si>
    <t>社会保障和就业支出--行政事业单位养老支出</t>
  </si>
  <si>
    <t>社会保障和就业支出--行政事业单位养老支出--行政单位离退休</t>
  </si>
  <si>
    <t>社会保障和就业支出--行政事业单位养老支出--事业单位离退休</t>
  </si>
  <si>
    <t>社会保障和就业支出--行政事业单位养老支出--机关事业单位基本养老保险缴费支出</t>
  </si>
  <si>
    <t>社会保障和就业支出--行政事业单位养老支出--机关事业单位职业年金缴费支出</t>
  </si>
  <si>
    <t>社会保障和就业支出--行政事业单位养老支出--其他行政事业单位养老支出</t>
  </si>
  <si>
    <t>社会保障和就业支出--抚恤</t>
  </si>
  <si>
    <t>社会保障和就业支出--抚恤--死亡抚恤</t>
  </si>
  <si>
    <t>社会保障和就业支出--退役安置</t>
  </si>
  <si>
    <t>社会保障和就业支出--退役安置--军队移交政府离退休干部管理机构</t>
  </si>
  <si>
    <t>社会保障和就业支出--社会福利</t>
  </si>
  <si>
    <t>社会保障和就业支出--社会福利--儿童福利</t>
  </si>
  <si>
    <t>社会保障和就业支出--社会福利--殡葬</t>
  </si>
  <si>
    <t>社会保障和就业支出--残疾人事业</t>
  </si>
  <si>
    <t>社会保障和就业支出--残疾人事业--行政运行</t>
  </si>
  <si>
    <t>社会保障和就业支出--残疾人事业--其他残疾人事业支出</t>
  </si>
  <si>
    <t>社会保障和就业支出--红十字事业</t>
  </si>
  <si>
    <t>社会保障和就业支出--红十字事业--行政运行</t>
  </si>
  <si>
    <t>社会保障和就业支出--红十字事业--一般行政管理事务</t>
  </si>
  <si>
    <t>社会保障和就业支出--临时救助</t>
  </si>
  <si>
    <t>社会保障和就业支出--临时救助--流浪乞讨人员救助支出</t>
  </si>
  <si>
    <t>社会保障和就业支出--财政对其他社会保险基金的补助</t>
  </si>
  <si>
    <t>社会保障和就业支出--财政对其他社会保险基金的补助--财政对工伤保险基金的补助</t>
  </si>
  <si>
    <t>社会保障和就业支出--退役军人管理事务</t>
  </si>
  <si>
    <t>社会保障和就业支出--退役军人管理事务--行政运行</t>
  </si>
  <si>
    <t>社会保障和就业支出--退役军人管理事务--拥军优属</t>
  </si>
  <si>
    <t>社会保障和就业支出--退役军人管理事务--其他退役军人事务管理支出</t>
  </si>
  <si>
    <t>社会保障和就业支出--其他社会保障和就业支出</t>
  </si>
  <si>
    <t>社会保障和就业支出--其他社会保障和就业支出--其他社会保障和就业支出</t>
  </si>
  <si>
    <t>卫生健康支出--卫生健康管理事务</t>
  </si>
  <si>
    <t>卫生健康支出--卫生健康管理事务--行政运行</t>
  </si>
  <si>
    <t>卫生健康支出--卫生健康管理事务--一般行政管理事务</t>
  </si>
  <si>
    <t>卫生健康支出--卫生健康管理事务--其他卫生健康管理事务支出</t>
  </si>
  <si>
    <t>卫生健康支出--公立医院</t>
  </si>
  <si>
    <t>卫生健康支出--公立医院--综合医院</t>
  </si>
  <si>
    <t>卫生健康支出--公共卫生</t>
  </si>
  <si>
    <t>卫生健康支出--公共卫生--疾病预防控制机构</t>
  </si>
  <si>
    <t>卫生健康支出--公共卫生--妇幼保健机构</t>
  </si>
  <si>
    <t>卫生健康支出--公共卫生--应急救治机构</t>
  </si>
  <si>
    <t>卫生健康支出--公共卫生--采供血机构</t>
  </si>
  <si>
    <t>卫生健康支出--公共卫生--基本公共卫生服务</t>
  </si>
  <si>
    <t>卫生健康支出--公共卫生--重大公共卫生服务</t>
  </si>
  <si>
    <t>卫生健康支出--公共卫生--突发公共卫生事件应急处理</t>
  </si>
  <si>
    <t>卫生健康支出--公共卫生--其他公共卫生支出</t>
  </si>
  <si>
    <t>卫生健康支出--计划生育事务</t>
  </si>
  <si>
    <t>卫生健康支出--计划生育事务--计划生育机构</t>
  </si>
  <si>
    <t>卫生健康支出--计划生育事务--计划生育服务</t>
  </si>
  <si>
    <t>卫生健康支出--行政事业单位医疗</t>
  </si>
  <si>
    <t>卫生健康支出--行政事业单位医疗--行政单位医疗</t>
  </si>
  <si>
    <t>卫生健康支出--行政事业单位医疗--事业单位医疗</t>
  </si>
  <si>
    <t>卫生健康支出--行政事业单位医疗--公务员医疗补助</t>
  </si>
  <si>
    <t>卫生健康支出--优抚对象医疗</t>
  </si>
  <si>
    <t>卫生健康支出--优抚对象医疗--其他优抚对象医疗支出</t>
  </si>
  <si>
    <t>卫生健康支出--医疗保障管理事务</t>
  </si>
  <si>
    <t>卫生健康支出--医疗保障管理事务--行政运行</t>
  </si>
  <si>
    <t>卫生健康支出--医疗保障管理事务--一般行政管理事务</t>
  </si>
  <si>
    <t>卫生健康支出--医疗保障管理事务--事业运行</t>
  </si>
  <si>
    <t>卫生健康支出--医疗保障管理事务--其他医疗保障管理事务支出</t>
  </si>
  <si>
    <t>卫生健康支出--其他卫生健康支出</t>
  </si>
  <si>
    <t>卫生健康支出--其他卫生健康支出--其他卫生健康支出</t>
  </si>
  <si>
    <t>节能环保支出--环境保护管理事务</t>
  </si>
  <si>
    <t>节能环保支出--环境保护管理事务--行政运行</t>
  </si>
  <si>
    <t>节能环保支出--环境保护管理事务--一般行政管理事务</t>
  </si>
  <si>
    <t>节能环保支出--环境监测与监察</t>
  </si>
  <si>
    <t>节能环保支出--环境监测与监察--建设项目环评审查与监督</t>
  </si>
  <si>
    <t>节能环保支出--污染防治</t>
  </si>
  <si>
    <t>节能环保支出--污染防治--大气</t>
  </si>
  <si>
    <t>节能环保支出--污染防治--水体</t>
  </si>
  <si>
    <t>节能环保支出--污染防治--其他污染防治支出</t>
  </si>
  <si>
    <t>节能环保支出--能源节约利用</t>
  </si>
  <si>
    <t>节能环保支出--能源节约利用--能源节约利用</t>
  </si>
  <si>
    <t>节能环保支出--能源管理事务</t>
  </si>
  <si>
    <t>节能环保支出--能源管理事务--行政运行</t>
  </si>
  <si>
    <t>节能环保支出--其他节能环保支出</t>
  </si>
  <si>
    <t>节能环保支出--其他节能环保支出--其他节能环保支出</t>
  </si>
  <si>
    <t>城乡社区支出--城乡社区管理事务</t>
  </si>
  <si>
    <t>城乡社区支出--城乡社区管理事务--行政运行</t>
  </si>
  <si>
    <t>城乡社区支出--城乡社区管理事务--一般行政管理事务</t>
  </si>
  <si>
    <t>城乡社区支出--城乡社区管理事务--其他城乡社区管理事务支出</t>
  </si>
  <si>
    <t>城乡社区支出--城乡社区公共设施</t>
  </si>
  <si>
    <t>城乡社区支出--城乡社区公共设施--其他城乡社区公共设施支出</t>
  </si>
  <si>
    <t>城乡社区支出--城乡社区环境卫生</t>
  </si>
  <si>
    <t>城乡社区支出--城乡社区环境卫生--城乡社区环境卫生</t>
  </si>
  <si>
    <t>城乡社区支出--其他城乡社区支出</t>
  </si>
  <si>
    <t>城乡社区支出--其他城乡社区支出--其他城乡社区支出</t>
  </si>
  <si>
    <t>农林水支出--农业农村</t>
  </si>
  <si>
    <t>农林水支出--农业农村--行政运行</t>
  </si>
  <si>
    <t>农林水支出--农业农村--事业运行</t>
  </si>
  <si>
    <t>农林水支出--农业农村--科技转化与推广服务</t>
  </si>
  <si>
    <t>农林水支出--农业农村--农产品质量安全</t>
  </si>
  <si>
    <t>农林水支出--农业农村--执法监管</t>
  </si>
  <si>
    <t>农林水支出--农业农村--对外交流与合作</t>
  </si>
  <si>
    <t>农林水支出--农业农村--农产品加工与促销</t>
  </si>
  <si>
    <t>农林水支出--农业农村--农业资源保护修复与利用</t>
  </si>
  <si>
    <t>农林水支出--农业农村--其他农业农村支出</t>
  </si>
  <si>
    <t>农林水支出--林业和草原</t>
  </si>
  <si>
    <t>农林水支出--林业和草原--行政运行</t>
  </si>
  <si>
    <t>农林水支出--林业和草原--事业机构</t>
  </si>
  <si>
    <t>农林水支出--林业和草原--森林资源培育</t>
  </si>
  <si>
    <t>农林水支出--林业和草原--森林资源管理</t>
  </si>
  <si>
    <t>农林水支出--林业和草原--林业草原防灾减灾</t>
  </si>
  <si>
    <t>农林水支出--林业和草原--其他林业和草原支出</t>
  </si>
  <si>
    <t>农林水支出--水利</t>
  </si>
  <si>
    <t>农林水支出--水利--行政运行</t>
  </si>
  <si>
    <t>农林水支出--水利--其他水利支出</t>
  </si>
  <si>
    <t>农林水支出--扶贫</t>
  </si>
  <si>
    <t>农林水支出--扶贫--农村基础设施建设</t>
  </si>
  <si>
    <t>农林水支出--扶贫--其他扶贫支出</t>
  </si>
  <si>
    <t>农林水支出--农村综合改革</t>
  </si>
  <si>
    <t>农林水支出--农村综合改革--对村民委员会和村党支部的补助</t>
  </si>
  <si>
    <t>农林水支出--农村综合改革--其他农村综合改支出</t>
  </si>
  <si>
    <t>农林水支出--普惠金融发展支出</t>
  </si>
  <si>
    <t>农林水支出--普惠金融发展支出--农业保险保费补贴</t>
  </si>
  <si>
    <t>农林水支出--其他农林水支出</t>
  </si>
  <si>
    <t>农林水支出--其他农林水支出--其他农林水支出</t>
  </si>
  <si>
    <t>交通运输支出--公路水路运输</t>
  </si>
  <si>
    <t>交通运输支出--公路水路运输--行政运行</t>
  </si>
  <si>
    <t>交通运输支出--公路水路运输--公路养护</t>
  </si>
  <si>
    <t>交通运输支出--公路水路运输--其他公路水路运输支出</t>
  </si>
  <si>
    <t>交通运输支出--铁路运输</t>
  </si>
  <si>
    <t>交通运输支出--铁路运输--一般行政管理事务</t>
  </si>
  <si>
    <t>交通运输支出--铁路运输--其他铁路运输支出</t>
  </si>
  <si>
    <t>交通运输支出--邮政业支出</t>
  </si>
  <si>
    <t>交通运输支出--邮政业支出--其他邮政业支出</t>
  </si>
  <si>
    <t>交通运输支出--其他交通运输支出</t>
  </si>
  <si>
    <t>交通运输支出--其他交通运输支出--公共交通运营补助</t>
  </si>
  <si>
    <t>交通运输支出--其他交通运输支出--其他交通运输支出</t>
  </si>
  <si>
    <t>资源勘探工业信息等支出--资源勘探开发</t>
  </si>
  <si>
    <t>资源勘探工业信息等支出--资源勘探开发--行政运行</t>
  </si>
  <si>
    <t>资源勘探工业信息等支出--资源勘探开发--一般行政管理事务</t>
  </si>
  <si>
    <t>资源勘探工业信息等支出--资源勘探开发--其他资源勘探业支出</t>
  </si>
  <si>
    <t>资源勘探工业信息等支出--制造业</t>
  </si>
  <si>
    <t>资源勘探工业信息等支出--制造业--行政运行</t>
  </si>
  <si>
    <t>资源勘探工业信息等支出--制造业--其他制造业支出</t>
  </si>
  <si>
    <t>资源勘探工业信息等支出--工业和信息产业监管</t>
  </si>
  <si>
    <t>资源勘探工业信息等支出--工业和信息产业监管--无线电监管</t>
  </si>
  <si>
    <t>资源勘探工业信息等支出--工业和信息产业监管--工业和信息产业支持</t>
  </si>
  <si>
    <t>资源勘探工业信息等支出--工业和信息产业监管--其他工业和信息产业监管支出</t>
  </si>
  <si>
    <t>资源勘探工业信息等支出--国有资产监管</t>
  </si>
  <si>
    <t>资源勘探工业信息等支出--国有资产监管--行政运行</t>
  </si>
  <si>
    <t>资源勘探工业信息等支出--国有资产监管--其他国有资产监管支出</t>
  </si>
  <si>
    <t>资源勘探工业信息等支出--支持中小企业发展和管理支出</t>
  </si>
  <si>
    <t>资源勘探工业信息等支出--支持中小企业发展和管理支出--其他支持中小企业发展和管理支出</t>
  </si>
  <si>
    <t>资源勘探工业信息等支出--其他资源勘探工业信息等支出</t>
  </si>
  <si>
    <t>资源勘探工业信息等支出--其他资源勘探工业信息等支出--其他资源勘探工业信息等支出</t>
  </si>
  <si>
    <t>商业服务业等支出--商业流通事务</t>
  </si>
  <si>
    <t>商业服务业等支出--商业流通事务--行政运行</t>
  </si>
  <si>
    <t>商业服务业等支出--商业流通事务--一般行政管理事务</t>
  </si>
  <si>
    <t>商业服务业等支出--商业流通事务--其他商业流通事务支出</t>
  </si>
  <si>
    <t>商业服务业等支出--其他商业服务业等支出</t>
  </si>
  <si>
    <t>商业服务业等支出--其他商业服务业等支出--服务业基础设施建设</t>
  </si>
  <si>
    <t>商业服务业等支出--其他商业服务业等支出--其他商业服务业等支出</t>
  </si>
  <si>
    <t>自然资源海洋气象等支出--自然资源事务</t>
  </si>
  <si>
    <t>自然资源海洋气象等支出--自然资源事务--行政运行</t>
  </si>
  <si>
    <t>自然资源海洋气象等支出--自然资源事务--自然资源规划及管理</t>
  </si>
  <si>
    <t>自然资源海洋气象等支出--自然资源事务--自然资源利用与保护</t>
  </si>
  <si>
    <t>自然资源海洋气象等支出--自然资源事务--自然资源行业业务管理</t>
  </si>
  <si>
    <t>自然资源海洋气象等支出--自然资源事务--自然资源调查与确权登记</t>
  </si>
  <si>
    <t>自然资源海洋气象等支出--自然资源事务--其他自然资源事务支出</t>
  </si>
  <si>
    <t>自然资源海洋气象等支出--气象事务</t>
  </si>
  <si>
    <t>自然资源海洋气象等支出--气象事务--气象事业机构</t>
  </si>
  <si>
    <t>自然资源海洋气象等支出--气象事务--气象基础设施建设与维修</t>
  </si>
  <si>
    <t>自然资源海洋气象等支出--气象事务--其他气象事务支出</t>
  </si>
  <si>
    <t>自然资源海洋气象等支出--其他自然资源海洋气象等支出</t>
  </si>
  <si>
    <t>自然资源海洋气象等支出--其他自然资源海洋气象等支出--其他自然资源海洋气象等支出</t>
  </si>
  <si>
    <t>住房保障支出--住房改革支出</t>
  </si>
  <si>
    <t>住房保障支出--住房改革支出--住房公积金</t>
  </si>
  <si>
    <t>住房保障支出--城乡社区住宅</t>
  </si>
  <si>
    <t>住房保障支出--城乡社区住宅--公有住房建设和维修改造支出</t>
  </si>
  <si>
    <t>住房保障支出--城乡社区住宅--住房公积金管理</t>
  </si>
  <si>
    <t>住房保障支出--城乡社区住宅--其他城乡社区住宅支出</t>
  </si>
  <si>
    <t>粮油物资储备支出--粮油事务</t>
  </si>
  <si>
    <t>粮油物资储备支出--粮油事务--粮食风险基金</t>
  </si>
  <si>
    <t>粮油物资储备支出--物资事务</t>
  </si>
  <si>
    <t>粮油物资储备支出--物资事务--一般行政管理事务</t>
  </si>
  <si>
    <t>粮油物资储备支出--重要商品储备</t>
  </si>
  <si>
    <t>粮油物资储备支出--重要商品储备--棉花储备</t>
  </si>
  <si>
    <t>粮油物资储备支出--重要商品储备--食糖储备</t>
  </si>
  <si>
    <t>粮油物资储备支出--重要商品储备--肉类储备</t>
  </si>
  <si>
    <t>粮油物资储备支出--重要商品储备--化肥储备</t>
  </si>
  <si>
    <t>粮油物资储备支出--重要商品储备--农药储备</t>
  </si>
  <si>
    <t>粮油物资储备支出--重要商品储备--边销茶储备</t>
  </si>
  <si>
    <t>粮油物资储备支出--重要商品储备--羊毛储备</t>
  </si>
  <si>
    <t>粮油物资储备支出--重要商品储备--医药储备</t>
  </si>
  <si>
    <t>粮油物资储备支出--重要商品储备--食盐储备</t>
  </si>
  <si>
    <t>粮油物资储备支出--重要商品储备--战略物资储备</t>
  </si>
  <si>
    <t>粮油物资储备支出--重要商品储备--其他重要商品储备支出</t>
  </si>
  <si>
    <t>灾害防治及应急管理支出--应急管理事务</t>
  </si>
  <si>
    <t>灾害防治及应急管理支出--应急管理事务--行政运行</t>
  </si>
  <si>
    <t>灾害防治及应急管理支出--应急管理事务--一般行政管理事务</t>
  </si>
  <si>
    <t>灾害防治及应急管理支出--应急管理事务--灾害风险防治</t>
  </si>
  <si>
    <t>灾害防治及应急管理支出--应急管理事务--应急管理</t>
  </si>
  <si>
    <t>灾害防治及应急管理支出--应急管理事务--其他应急管理支出</t>
  </si>
  <si>
    <t>灾害防治及应急管理支出--消防事务</t>
  </si>
  <si>
    <t>灾害防治及应急管理支出--消防事务--行政运行</t>
  </si>
  <si>
    <t>灾害防治及应急管理支出--消防事务--消防应急救援</t>
  </si>
  <si>
    <t>灾害防治及应急管理支出--消防事务--其他消防事务支出</t>
  </si>
  <si>
    <t>灾害防治及应急管理支出--其他灾害防治及应急管理支出</t>
  </si>
  <si>
    <t>其他支出--其他支出</t>
  </si>
  <si>
    <t>其他支出--其他支出--其他支出</t>
  </si>
  <si>
    <t>债务付息支出--地方政府一般债务付息支出</t>
  </si>
  <si>
    <t>债务付息支出--地方政府一般债务付息支出--地方政府一般债券付息支出</t>
  </si>
  <si>
    <t>债务发行费用支出--地方政府一般债务发行费用支出</t>
  </si>
  <si>
    <t>支出合计</t>
  </si>
  <si>
    <t>2020年政府采购预算表</t>
  </si>
  <si>
    <t>采购单位</t>
  </si>
  <si>
    <t>采购项目
资金名称</t>
  </si>
  <si>
    <t>采购目录代码</t>
  </si>
  <si>
    <t>采购目录名称</t>
  </si>
  <si>
    <t>规格</t>
  </si>
  <si>
    <t>计量
单位</t>
  </si>
  <si>
    <t>采购
数量</t>
  </si>
  <si>
    <t>单价</t>
  </si>
  <si>
    <t>采购金额</t>
  </si>
  <si>
    <t>资金来源</t>
  </si>
  <si>
    <t>摘要</t>
  </si>
  <si>
    <t>计划采购或
开工时间</t>
  </si>
  <si>
    <t>公用经费采购</t>
  </si>
  <si>
    <t>A0201060401</t>
  </si>
  <si>
    <t>液晶显示器</t>
  </si>
  <si>
    <t>常规</t>
  </si>
  <si>
    <t>台</t>
  </si>
  <si>
    <t>0101-部门预算</t>
  </si>
  <si>
    <t>B07</t>
  </si>
  <si>
    <t>装修工程</t>
  </si>
  <si>
    <t>批</t>
  </si>
  <si>
    <t>A06</t>
  </si>
  <si>
    <t>家具用具</t>
  </si>
  <si>
    <t>A0201060901</t>
  </si>
  <si>
    <t>扫描仪</t>
  </si>
  <si>
    <t>A02010104</t>
  </si>
  <si>
    <t>台式计算机</t>
  </si>
  <si>
    <t>A0202050102</t>
  </si>
  <si>
    <t>通用照相机</t>
  </si>
  <si>
    <t>部</t>
  </si>
  <si>
    <t>A090101</t>
  </si>
  <si>
    <t>复印纸</t>
  </si>
  <si>
    <t>A3 A4</t>
  </si>
  <si>
    <t>箱</t>
  </si>
  <si>
    <t>A02021101</t>
  </si>
  <si>
    <t>碎纸机</t>
  </si>
  <si>
    <t>A020204</t>
  </si>
  <si>
    <t>多功能一体机</t>
  </si>
  <si>
    <t>A02010105</t>
  </si>
  <si>
    <t>便携式计算机</t>
  </si>
  <si>
    <t>A020201</t>
  </si>
  <si>
    <t>复印机</t>
  </si>
  <si>
    <t>彩色</t>
  </si>
  <si>
    <t>C081401</t>
  </si>
  <si>
    <t>印刷服务</t>
  </si>
  <si>
    <t>A0902</t>
  </si>
  <si>
    <t>硒鼓、粉盒</t>
  </si>
  <si>
    <t>彩色和黑白</t>
  </si>
  <si>
    <t>个</t>
  </si>
  <si>
    <t>A0206180203</t>
  </si>
  <si>
    <t>空调机</t>
  </si>
  <si>
    <t>制冷</t>
  </si>
  <si>
    <t>A0201060102</t>
  </si>
  <si>
    <t>激光打印机</t>
  </si>
  <si>
    <t>彩色或黑白</t>
  </si>
  <si>
    <t>A0201060104</t>
  </si>
  <si>
    <t>针式打印机</t>
  </si>
  <si>
    <t>A4幅面</t>
  </si>
  <si>
    <t>80克</t>
  </si>
  <si>
    <t>A0609</t>
  </si>
  <si>
    <t>办公家具</t>
  </si>
  <si>
    <t>小</t>
  </si>
  <si>
    <t>张</t>
  </si>
  <si>
    <t>盒</t>
  </si>
  <si>
    <t>C0501</t>
  </si>
  <si>
    <t>计算机设备维修和保养服务</t>
  </si>
  <si>
    <t>次</t>
  </si>
  <si>
    <t>机房精密空调</t>
  </si>
  <si>
    <t>挂式空调</t>
  </si>
  <si>
    <t>立式空调</t>
  </si>
  <si>
    <t>A02091001</t>
  </si>
  <si>
    <t>普通电视设备（电视机）</t>
  </si>
  <si>
    <t>电视机</t>
  </si>
  <si>
    <t>A0206180205</t>
  </si>
  <si>
    <t>空气净化设备</t>
  </si>
  <si>
    <t>抽湿机</t>
  </si>
  <si>
    <t>A020808</t>
  </si>
  <si>
    <t>视频会议系统设备</t>
  </si>
  <si>
    <t>摄像枪</t>
  </si>
  <si>
    <t>办公桌椅</t>
  </si>
  <si>
    <t>套</t>
  </si>
  <si>
    <t>传真机</t>
  </si>
  <si>
    <t>彩色硒鼓</t>
  </si>
  <si>
    <t>打印机硒鼓</t>
  </si>
  <si>
    <t>A0206180101</t>
  </si>
  <si>
    <t>电冰箱</t>
  </si>
  <si>
    <t>小型冰箱</t>
  </si>
  <si>
    <t>22寸</t>
  </si>
  <si>
    <t>A3双面打印机</t>
  </si>
  <si>
    <t>新办公费装修</t>
  </si>
  <si>
    <t>宗</t>
  </si>
  <si>
    <t>B08</t>
  </si>
  <si>
    <t>修缮工程</t>
  </si>
  <si>
    <t>A4复印纸</t>
  </si>
  <si>
    <t>A3复印纸</t>
  </si>
  <si>
    <t>联想</t>
  </si>
  <si>
    <t>Q2612A</t>
  </si>
  <si>
    <t>A4、A3等</t>
  </si>
  <si>
    <t>科密</t>
  </si>
  <si>
    <t>A020205</t>
  </si>
  <si>
    <t>照相机及器材</t>
  </si>
  <si>
    <t>数码相机</t>
  </si>
  <si>
    <t>修缮</t>
  </si>
  <si>
    <t>A0201</t>
  </si>
  <si>
    <t>计算机设备及软件</t>
  </si>
  <si>
    <t>自动化</t>
  </si>
  <si>
    <t>4楼会议室电脑自动化</t>
  </si>
  <si>
    <t>A02010601</t>
  </si>
  <si>
    <t>打印设备</t>
  </si>
  <si>
    <t>闪彩印王D9630</t>
  </si>
  <si>
    <t>打字室</t>
  </si>
  <si>
    <t>A020523</t>
  </si>
  <si>
    <t>制冷空调设备</t>
  </si>
  <si>
    <t>KF-36GW</t>
  </si>
  <si>
    <t>佳能2900等</t>
  </si>
  <si>
    <t>预算联网监督系统维保服务经费</t>
  </si>
  <si>
    <t>维保服务</t>
  </si>
  <si>
    <t>C99</t>
  </si>
  <si>
    <t>其他服务</t>
  </si>
  <si>
    <t>C0502</t>
  </si>
  <si>
    <t>办公设备维修和保养服务</t>
  </si>
  <si>
    <t>C0803</t>
  </si>
  <si>
    <t>审计服务</t>
  </si>
  <si>
    <t>项</t>
  </si>
  <si>
    <t>C1204</t>
  </si>
  <si>
    <t>物业管理服务</t>
  </si>
  <si>
    <t>A02010103</t>
  </si>
  <si>
    <t>服务器</t>
  </si>
  <si>
    <t>C0507</t>
  </si>
  <si>
    <t>空调、电梯维修和保养服务</t>
  </si>
  <si>
    <t>待定</t>
  </si>
  <si>
    <t>件</t>
  </si>
  <si>
    <t>8g</t>
  </si>
  <si>
    <t>汕尾市政府网站市级和省级集约化平台网络安全等级保护项目经费</t>
  </si>
  <si>
    <t>C0202</t>
  </si>
  <si>
    <t>信息系统集成实施服务</t>
  </si>
  <si>
    <t>无</t>
  </si>
  <si>
    <t>计划通过招标形式采购汕尾市政府网站市级和省级集约化平台网络安全等级保护项目，属于目录外超100万项目。</t>
  </si>
  <si>
    <t>惠普原装硒鼓201A</t>
  </si>
  <si>
    <t>采购惠普原装硒鼓。</t>
  </si>
  <si>
    <t>A4</t>
  </si>
  <si>
    <t>采购复印纸。</t>
  </si>
  <si>
    <t>采购办公电脑。</t>
  </si>
  <si>
    <t>电脑维修维护。</t>
  </si>
  <si>
    <t>印刷培训资料。</t>
  </si>
  <si>
    <t>空调维修保养。</t>
  </si>
  <si>
    <t>办公设备维修保养。</t>
  </si>
  <si>
    <t>*</t>
  </si>
  <si>
    <t>210*297*500张*10个</t>
  </si>
  <si>
    <t>标准</t>
  </si>
  <si>
    <t>季度</t>
  </si>
  <si>
    <t>A020101</t>
  </si>
  <si>
    <t>计算机设备</t>
  </si>
  <si>
    <t>市纪委工作基地改（扩）建工程建设经费</t>
  </si>
  <si>
    <t>土地、建筑物及构筑物</t>
  </si>
  <si>
    <t>1.建筑安装工程前期费用1300万元。2、工程建设其他费用100万元。3、预备费用100万元。</t>
  </si>
  <si>
    <t>A020306</t>
  </si>
  <si>
    <t>客车</t>
  </si>
  <si>
    <t>0</t>
  </si>
  <si>
    <t>辆</t>
  </si>
  <si>
    <t>1、办公计算机32.5万元。2、安可工程一批100万元。</t>
  </si>
  <si>
    <t>A020305</t>
  </si>
  <si>
    <t>乘用车（轿车）</t>
  </si>
  <si>
    <t>A02091102</t>
  </si>
  <si>
    <t>通用摄像机</t>
  </si>
  <si>
    <t>1、信访室装修工程15万元。2、新成立派驻纪检组配套装修工程50万元。3、机关2号楼及市委楼部分办公室装修费用100万元。</t>
  </si>
  <si>
    <t>1、机关2号楼保洁服务12万元。2、机关2号楼保安服务18万元。</t>
  </si>
  <si>
    <t>A0201060101</t>
  </si>
  <si>
    <t>喷墨打印机</t>
  </si>
  <si>
    <t>工作基地工作经费</t>
  </si>
  <si>
    <t>1、清理化粪池管道4万元。2、门岗保安服务30万元。3、物业管理费93万元。</t>
  </si>
  <si>
    <t>人</t>
  </si>
  <si>
    <t>1、留置对象安全保护服务1696.29万元。2、食堂厨工服务费99.8万元。</t>
  </si>
  <si>
    <t>1、建筑工程维修维护80万元。2、改造一期工程排污管道、自来水管道 、监控设备、封闭围墙150万元。3、同步录音录像智能化工程40万元。4、设备维修更换费60万元。</t>
  </si>
  <si>
    <t xml:space="preserve">A1501 </t>
  </si>
  <si>
    <t>农副食品，动、植物油制品</t>
  </si>
  <si>
    <t>食堂食材配送</t>
  </si>
  <si>
    <t>A07030101</t>
  </si>
  <si>
    <t>制服</t>
  </si>
  <si>
    <t>工作制服</t>
  </si>
  <si>
    <t>摄像机</t>
  </si>
  <si>
    <t>照相机</t>
  </si>
  <si>
    <t>匹</t>
  </si>
  <si>
    <t>A05</t>
  </si>
  <si>
    <t>图书和档案</t>
  </si>
  <si>
    <t>购买时政和公益宣传图书和档案</t>
  </si>
  <si>
    <t>A09</t>
  </si>
  <si>
    <t>办公消耗用品及类似物品</t>
  </si>
  <si>
    <t>用于购买硒鼓粉盒、复印纸等日常文印耗材</t>
  </si>
  <si>
    <t>用于日常办公、存放重要资料、内部材料等</t>
  </si>
  <si>
    <t>C0814</t>
  </si>
  <si>
    <t>印刷和出版服务</t>
  </si>
  <si>
    <t>用于日常材料、时政公益宣传、《宣传信息》《汕尾宣传》《工作手册》等印刷和出版服务</t>
  </si>
  <si>
    <t>办公场所修缮</t>
  </si>
  <si>
    <t>C20</t>
  </si>
  <si>
    <t>文化、体育、娱乐服务</t>
  </si>
  <si>
    <t>场</t>
  </si>
  <si>
    <t>用于红色故事汇巡演、文化惠民演出、舞蹈大赛等文艺比赛、演讲和知识竞赛，红色文化旅游系列活动等本地活动，以及赴省内、延安、通辽等外地文艺交流工作支出</t>
  </si>
  <si>
    <t>A0202</t>
  </si>
  <si>
    <t>办公设备</t>
  </si>
  <si>
    <t>采购复印件、照相机、碎纸机等，用于宣传部机关日常工作及“扫黄打非”基层点建设</t>
  </si>
  <si>
    <t>A020618</t>
  </si>
  <si>
    <t>生活用电器</t>
  </si>
  <si>
    <t>采购空调、照明设备等，用于日常办公</t>
  </si>
  <si>
    <t>A020106</t>
  </si>
  <si>
    <t>输入输出设备</t>
  </si>
  <si>
    <t>用于日常材料打印</t>
  </si>
  <si>
    <t>C06</t>
  </si>
  <si>
    <t>会议和展览服务</t>
  </si>
  <si>
    <t>用于汕尾市美术作品赴广州调展及在全市组织挑选200副美术作品赴广州进行展出，以及本地图文展览、大型会议等工作支出</t>
  </si>
  <si>
    <t>C05</t>
  </si>
  <si>
    <t>维修和保养服务</t>
  </si>
  <si>
    <t>计算机、办公设备、空调等维修和保养服务</t>
  </si>
  <si>
    <t>台式计算机用于日常工作；便携式计算机用于外出开会调研等</t>
  </si>
  <si>
    <t>22英寸</t>
  </si>
  <si>
    <t>216×356mm</t>
  </si>
  <si>
    <t>A3</t>
  </si>
  <si>
    <t>14L</t>
  </si>
  <si>
    <t>保卫保洁</t>
  </si>
  <si>
    <t>月</t>
  </si>
  <si>
    <t>鼓粉一体</t>
  </si>
  <si>
    <t>变频</t>
  </si>
  <si>
    <t>维修</t>
  </si>
  <si>
    <t>印刷文件、公文用纸</t>
  </si>
  <si>
    <t>500张/包，10包/箱</t>
  </si>
  <si>
    <t>大</t>
  </si>
  <si>
    <t>包</t>
  </si>
  <si>
    <t>C0503</t>
  </si>
  <si>
    <t>车辆维修和保养服务</t>
  </si>
  <si>
    <t>笔记本电脑</t>
  </si>
  <si>
    <t>打印机</t>
  </si>
  <si>
    <t>普通扫描仪</t>
  </si>
  <si>
    <t>A020202</t>
  </si>
  <si>
    <t>投影仪</t>
  </si>
  <si>
    <t>A020203</t>
  </si>
  <si>
    <t>投影幕</t>
  </si>
  <si>
    <t>幅</t>
  </si>
  <si>
    <t>A020209</t>
  </si>
  <si>
    <t>刻录机</t>
  </si>
  <si>
    <t>A4/80G A3/80G</t>
  </si>
  <si>
    <t>京瓷1020 联想7400</t>
  </si>
  <si>
    <t>宣传页、信封等</t>
  </si>
  <si>
    <t>台湾渔船服务经费</t>
  </si>
  <si>
    <t>油漆、木工等</t>
  </si>
  <si>
    <t>宣传画册、折叠本等</t>
  </si>
  <si>
    <t>车辆维修和保养</t>
  </si>
  <si>
    <t>CPU大于或等于5</t>
  </si>
  <si>
    <t>新增人员用机及报废几部</t>
  </si>
  <si>
    <t>纸张、喷墨</t>
  </si>
  <si>
    <t>新增人员办公及报废老旧</t>
  </si>
  <si>
    <t>新增办公室及报废老旧</t>
  </si>
  <si>
    <t>宣传--视频制作、海报、户外广告牌</t>
  </si>
  <si>
    <t>部分办公场所（潮湿墙面）进行修缮</t>
  </si>
  <si>
    <t>C0302</t>
  </si>
  <si>
    <t>互联网信息服务</t>
  </si>
  <si>
    <t>政法网（二期）工程共享平台建设软件系统</t>
  </si>
  <si>
    <t>政法委涉密网络建设和分级保护（接入电子政务内网）专项经费</t>
  </si>
  <si>
    <t>A020103</t>
  </si>
  <si>
    <t>信息安全设备</t>
  </si>
  <si>
    <t>A480g</t>
  </si>
  <si>
    <t>202硒鼓</t>
  </si>
  <si>
    <t>i5系列</t>
  </si>
  <si>
    <t>宣传资料，便签纸</t>
  </si>
  <si>
    <t>空调维修</t>
  </si>
  <si>
    <t>家具用具等</t>
  </si>
  <si>
    <t>i5</t>
  </si>
  <si>
    <t>一项</t>
  </si>
  <si>
    <t>C0802</t>
  </si>
  <si>
    <t>会计服务</t>
  </si>
  <si>
    <t>保安、保洁</t>
  </si>
  <si>
    <t>新增人员用机及报废老旧。</t>
  </si>
  <si>
    <t>报废老旧。</t>
  </si>
  <si>
    <t>机关、服务站及召开妇代会的印刷服务。</t>
  </si>
  <si>
    <t>办公设备维修和保养服务、计算机设备维修和保养服务。</t>
  </si>
  <si>
    <t>硒鼓、粉盒。</t>
  </si>
  <si>
    <t>部分办公场所进行修缮。</t>
  </si>
  <si>
    <t>新增人员办公及报废老旧。</t>
  </si>
  <si>
    <t>缺</t>
  </si>
  <si>
    <t>80g</t>
  </si>
  <si>
    <t>2612A</t>
  </si>
  <si>
    <t>计算机设备维修和保养</t>
  </si>
  <si>
    <t>台式电脑</t>
  </si>
  <si>
    <t>文件头、文件汇编等</t>
  </si>
  <si>
    <t>独立显卡，硬盘1T</t>
  </si>
  <si>
    <t>套装</t>
  </si>
  <si>
    <t>会议室</t>
  </si>
  <si>
    <t>2P</t>
  </si>
  <si>
    <t>3p</t>
  </si>
  <si>
    <t>1000毫升</t>
  </si>
  <si>
    <t>4尺、六尺、8尺、对联</t>
  </si>
  <si>
    <t>372*320*255</t>
  </si>
  <si>
    <t>独立显卡‘硬盘1T</t>
  </si>
  <si>
    <t>T3-7100</t>
  </si>
  <si>
    <t>lt201</t>
  </si>
  <si>
    <t>C</t>
  </si>
  <si>
    <t>服务类</t>
  </si>
  <si>
    <t>TK-1003</t>
  </si>
  <si>
    <t>180*180</t>
  </si>
  <si>
    <t>A3、A4</t>
  </si>
  <si>
    <t>多种规格</t>
  </si>
  <si>
    <t>条</t>
  </si>
  <si>
    <t>500张×5包</t>
  </si>
  <si>
    <t>1</t>
  </si>
  <si>
    <t>保密电脑</t>
  </si>
  <si>
    <t>搬迁办公楼</t>
  </si>
  <si>
    <t>1月-12月份</t>
  </si>
  <si>
    <t>搬迁办公楼修缮</t>
  </si>
  <si>
    <t>24平方</t>
  </si>
  <si>
    <t>20ml</t>
  </si>
  <si>
    <t>450x185x420</t>
  </si>
  <si>
    <t>210mmx297mm</t>
  </si>
  <si>
    <t>A4纸</t>
  </si>
  <si>
    <t>粉盒</t>
  </si>
  <si>
    <t>办公用品</t>
  </si>
  <si>
    <t>档案、地方志印刷服务</t>
  </si>
  <si>
    <t>计算机维修和保养服务</t>
  </si>
  <si>
    <t>会议桌椅</t>
  </si>
  <si>
    <t>复印纸、硒鼓、粉盒</t>
  </si>
  <si>
    <t>汕尾市数字档案馆二、三期基础设施、应用系统建设项目经费</t>
  </si>
  <si>
    <t>基础设施和应用系统</t>
  </si>
  <si>
    <t>汕尾市地方史编纂出版项目经费</t>
  </si>
  <si>
    <t>地方史印刷服务</t>
  </si>
  <si>
    <t>档案资源清点清查项目经费</t>
  </si>
  <si>
    <t>《汕尾年鉴》编纂出版项目经费</t>
  </si>
  <si>
    <t>年鉴印刷服务</t>
  </si>
  <si>
    <t>A02010202</t>
  </si>
  <si>
    <t>交换设备</t>
  </si>
  <si>
    <t>价格调控服务经费（包括价差补贴和服务费）</t>
  </si>
  <si>
    <t>年</t>
  </si>
  <si>
    <t>深化镇街行政管理体制改革专项经费</t>
  </si>
  <si>
    <t>综合行政执法改革专项经费</t>
  </si>
  <si>
    <t>/</t>
  </si>
  <si>
    <t>300*150*100mm</t>
  </si>
  <si>
    <t>2000*1000*800mm</t>
  </si>
  <si>
    <t>1000*350*300mm</t>
  </si>
  <si>
    <t>297*210*200mm</t>
  </si>
  <si>
    <t>B06</t>
  </si>
  <si>
    <t>建筑安装工程</t>
  </si>
  <si>
    <t>汕尾市区站前横路西段（含中轴一路）市政工程的选址、社稳、环评等前期工作</t>
  </si>
  <si>
    <t>委托服务</t>
  </si>
  <si>
    <t>0505-其他收入资金</t>
  </si>
  <si>
    <t>资金来源为土地专项债</t>
  </si>
  <si>
    <t>汕尾市区香江大道创文景观装置</t>
  </si>
  <si>
    <t>C0806</t>
  </si>
  <si>
    <t>广告服务</t>
  </si>
  <si>
    <t>创文广告</t>
  </si>
  <si>
    <t>010301-本级预算结转</t>
  </si>
  <si>
    <t>资金来源通过预算调增解决</t>
  </si>
  <si>
    <t>办公用房维修改造工程</t>
  </si>
  <si>
    <t>B99</t>
  </si>
  <si>
    <t>其他建筑工程</t>
  </si>
  <si>
    <t>维修改造</t>
  </si>
  <si>
    <t>汕尾市区东区污水处理厂一体机扩容项目污水处理运营服务</t>
  </si>
  <si>
    <t xml:space="preserve">C1602 </t>
  </si>
  <si>
    <t>水污染治理服务</t>
  </si>
  <si>
    <t>污水处理</t>
  </si>
  <si>
    <t>该项目采购为采购服务，总应付服务费4410万元，服务费支付折合为水价2.45元，应付费用分年度纳入污水处理服务费预算。</t>
  </si>
  <si>
    <t>计算机设备维修</t>
  </si>
  <si>
    <t>办公设备维修和保养</t>
  </si>
  <si>
    <t>空调、电梯维修和保养</t>
  </si>
  <si>
    <t>照相机、摄像机</t>
  </si>
  <si>
    <t>佳能LBP7010C</t>
  </si>
  <si>
    <t>C0801</t>
  </si>
  <si>
    <t>法律服务</t>
  </si>
  <si>
    <t>戴尔D2419H</t>
  </si>
  <si>
    <t>惠普1台、戴尔1台</t>
  </si>
  <si>
    <t>联想启天M415-D003</t>
  </si>
  <si>
    <t>ThinkPad L480</t>
  </si>
  <si>
    <t>交换机</t>
  </si>
  <si>
    <t>爱普生DS-570</t>
  </si>
  <si>
    <t>A4纸194箱、A3纸22箱、A5纸3箱</t>
  </si>
  <si>
    <t>爱普生CB-2042</t>
  </si>
  <si>
    <t>惠普M281fdw</t>
  </si>
  <si>
    <t>科密黑金刚</t>
  </si>
  <si>
    <t>格力1.5匹</t>
  </si>
  <si>
    <t>格力空调2部、美的空调1部</t>
  </si>
  <si>
    <t>海信55寸</t>
  </si>
  <si>
    <t>1.6mx08m</t>
  </si>
  <si>
    <t>折叠椅6张、档案柜7个、沙发1套、办公台10张</t>
  </si>
  <si>
    <t>hp M427FDW</t>
  </si>
  <si>
    <t>惠普94个、VC59个、爱普生5个、佳能41个、联想20个、三星62个、其他27个</t>
  </si>
  <si>
    <t>汕尾市区站前横路东段等四路段市政工程的选址、社稳、环评等前期工作</t>
  </si>
  <si>
    <t>C09</t>
  </si>
  <si>
    <t>专业技术服务</t>
  </si>
  <si>
    <t>汕尾市区恒雅大道等七路段市政工程的选址、社稳、环评等前期工作</t>
  </si>
  <si>
    <t>C0908</t>
  </si>
  <si>
    <t>其他专业技术服务</t>
  </si>
  <si>
    <t>汕尾市东部水质净化厂及配套管网一期工程保险</t>
  </si>
  <si>
    <t>C1504</t>
  </si>
  <si>
    <t>保险服务</t>
  </si>
  <si>
    <t>工程保险</t>
  </si>
  <si>
    <t>资金来源为社会资本金</t>
  </si>
  <si>
    <t>汕尾市东部水质净化厂及配套管网一期工程施工图审查</t>
  </si>
  <si>
    <t>C0899</t>
  </si>
  <si>
    <t>其他商务服务</t>
  </si>
  <si>
    <t>审查服务</t>
  </si>
  <si>
    <t>汕尾市东部水质净化厂及配套管网一期工程第三方检验检测</t>
  </si>
  <si>
    <t>C0901</t>
  </si>
  <si>
    <t>技术测试和分析服务</t>
  </si>
  <si>
    <t>检验检测</t>
  </si>
  <si>
    <t>汕尾市区海滨大道西段及周边支路市政工程施工图审查</t>
  </si>
  <si>
    <t>C10</t>
  </si>
  <si>
    <t>工程咨询管理服务</t>
  </si>
  <si>
    <t>汕尾市区海滨大道西段及周边支路市政工程保险</t>
  </si>
  <si>
    <t>C1599</t>
  </si>
  <si>
    <t>其他金融服务</t>
  </si>
  <si>
    <t>汕尾市区海滨大道西段及周边支路市政工程第三方检验检测</t>
  </si>
  <si>
    <t>C1902</t>
  </si>
  <si>
    <t>社会服务</t>
  </si>
  <si>
    <t>汕尾市智慧住建信息平台建设项目（二期）</t>
  </si>
  <si>
    <t>C02</t>
  </si>
  <si>
    <t>信息技术服务</t>
  </si>
  <si>
    <t>信息系统</t>
  </si>
  <si>
    <t>资金来源为地方政府债券资金</t>
  </si>
  <si>
    <t>汕尾市区四马路（含建设路西段）市政工程的选址、社稳、环评等前期工作</t>
  </si>
  <si>
    <t>C1099</t>
  </si>
  <si>
    <t>其他工程咨询管理服务</t>
  </si>
  <si>
    <t>汕尾市区中轴东路市政工程的选址、社稳、环评等前期工作</t>
  </si>
  <si>
    <t>C1005</t>
  </si>
  <si>
    <t>工程项目管理服务</t>
  </si>
  <si>
    <t>A02091107</t>
  </si>
  <si>
    <t>视频监控设备</t>
  </si>
  <si>
    <t>国产</t>
  </si>
  <si>
    <t>书柜</t>
  </si>
  <si>
    <t>三星、惠普等</t>
  </si>
  <si>
    <t>惠普</t>
  </si>
  <si>
    <t>三星</t>
  </si>
  <si>
    <t>A020619</t>
  </si>
  <si>
    <t>照明设备</t>
  </si>
  <si>
    <t>台式</t>
  </si>
  <si>
    <t>激光</t>
  </si>
  <si>
    <t>A3彩色</t>
  </si>
  <si>
    <t>高保密粒装</t>
  </si>
  <si>
    <t>A4彩色</t>
  </si>
  <si>
    <t>15.6寸</t>
  </si>
  <si>
    <t>计算机维修和保养</t>
  </si>
  <si>
    <t>原装</t>
  </si>
  <si>
    <t>空调保养和维修</t>
  </si>
  <si>
    <t>整机一套</t>
  </si>
  <si>
    <t>1.5匹2台，2匹2台</t>
  </si>
  <si>
    <t>高清</t>
  </si>
  <si>
    <t>书柜、办公椅等</t>
  </si>
  <si>
    <t>A020299</t>
  </si>
  <si>
    <t>其他办公设备</t>
  </si>
  <si>
    <t>办公设备维和保养</t>
  </si>
  <si>
    <t>委托第三方审计经费</t>
  </si>
  <si>
    <t>审计费</t>
  </si>
  <si>
    <t>公积金管理系统维护经费</t>
  </si>
  <si>
    <t>管理系统维护费</t>
  </si>
  <si>
    <t>办公场所租赁及改造经费</t>
  </si>
  <si>
    <t>C04</t>
  </si>
  <si>
    <t>租赁服务（不带操作员）</t>
  </si>
  <si>
    <t>B</t>
  </si>
  <si>
    <t>工程类</t>
  </si>
  <si>
    <t>改造费</t>
  </si>
  <si>
    <t>三个服务厅改造升级（市中心、陆丰中心、陆河中心）及搬迁经费</t>
  </si>
  <si>
    <t>服务厅改造</t>
  </si>
  <si>
    <t>HP-M552DN</t>
  </si>
  <si>
    <t>宣传培训及印刷经费</t>
  </si>
  <si>
    <t>培训费、宣传费</t>
  </si>
  <si>
    <t>劳务派遣经费</t>
  </si>
  <si>
    <t>住房公积金系统双贯标及核心业务系统升级扩展</t>
  </si>
  <si>
    <t>信息化建设拓展升级</t>
  </si>
  <si>
    <t>办公台式计算机</t>
  </si>
  <si>
    <t>台式激光打印机</t>
  </si>
  <si>
    <t>大型</t>
  </si>
  <si>
    <t>小型</t>
  </si>
  <si>
    <t>小型碎纸机</t>
  </si>
  <si>
    <t>红头纸、信封</t>
  </si>
  <si>
    <t>审计</t>
  </si>
  <si>
    <t>文件柜</t>
  </si>
  <si>
    <t>计算机</t>
  </si>
  <si>
    <t>C0805</t>
  </si>
  <si>
    <t>资产及其他评估服务</t>
  </si>
  <si>
    <t>清产核资、评审</t>
  </si>
  <si>
    <t>办公楼修缮</t>
  </si>
  <si>
    <t>空调</t>
  </si>
  <si>
    <t>硬盘、键盘等更换维修</t>
  </si>
  <si>
    <t>办公设备维护</t>
  </si>
  <si>
    <t>文具</t>
  </si>
  <si>
    <t>计算机维护</t>
  </si>
  <si>
    <t>印刷业务</t>
  </si>
  <si>
    <t>空调维护和保养服务</t>
  </si>
  <si>
    <t>硒豉、墨粉盒等</t>
  </si>
  <si>
    <t>市区道路绿化养护一级管养购买服务经费</t>
  </si>
  <si>
    <t>C1303</t>
  </si>
  <si>
    <t>园林绿化管理服务</t>
  </si>
  <si>
    <t>市区园林绿化养护经费</t>
  </si>
  <si>
    <t>路灯维修费</t>
  </si>
  <si>
    <t>A99</t>
  </si>
  <si>
    <t>其他货物</t>
  </si>
  <si>
    <t>市区市政维修经费</t>
  </si>
  <si>
    <t>B0215</t>
  </si>
  <si>
    <t>公共设施施工</t>
  </si>
  <si>
    <t>道路运输证件印制经费</t>
  </si>
  <si>
    <t>A02051228</t>
  </si>
  <si>
    <t>电梯</t>
  </si>
  <si>
    <t>汕遮公路中间带绿化养护专项经费</t>
  </si>
  <si>
    <t>公路养护专项经费</t>
  </si>
  <si>
    <t>B0205</t>
  </si>
  <si>
    <t>城市道路工程施工</t>
  </si>
  <si>
    <t>档案保管保护经费</t>
  </si>
  <si>
    <t>其他</t>
  </si>
  <si>
    <t>城建档案事务管理经费</t>
  </si>
  <si>
    <t>声像档案拍摄经费</t>
  </si>
  <si>
    <t>A0503</t>
  </si>
  <si>
    <t>档案</t>
  </si>
  <si>
    <t>市委市政府机关补助经费</t>
  </si>
  <si>
    <t>公务用车更新购置专项经费</t>
  </si>
  <si>
    <t>大型客车</t>
  </si>
  <si>
    <t xml:space="preserve">  部</t>
  </si>
  <si>
    <t>A0203</t>
  </si>
  <si>
    <t>车辆</t>
  </si>
  <si>
    <t>桥车</t>
  </si>
  <si>
    <t>市委市政府机关大院安保系统专项经费</t>
  </si>
  <si>
    <t>A020911</t>
  </si>
  <si>
    <t>视频设备</t>
  </si>
  <si>
    <t>市委市政府机关大院保安保卫服务经费</t>
  </si>
  <si>
    <t>A02010102</t>
  </si>
  <si>
    <t>小型计算机</t>
  </si>
  <si>
    <t>市委市政府机关大院保洁服务经费</t>
  </si>
  <si>
    <t>市委市政府大楼电梯维护专项经费</t>
  </si>
  <si>
    <t>市委市政府机关大院环境绿化经费</t>
  </si>
  <si>
    <t>概算审核第三方费用</t>
  </si>
  <si>
    <t>C1008</t>
  </si>
  <si>
    <t>工程造价咨询服务</t>
  </si>
  <si>
    <t>01030201-省追加结转</t>
  </si>
  <si>
    <t>汕尾高新区红草园区市政道路建设工程四期项目地基基础检测服务</t>
  </si>
  <si>
    <t>汕尾高新区水土保持评价</t>
  </si>
  <si>
    <t>C1699</t>
  </si>
  <si>
    <t>其他环境服务</t>
  </si>
  <si>
    <t>汕尾市西区污水处理厂及汕尾高新区红草园区综合污水处理厂入海排污口设置论证</t>
  </si>
  <si>
    <t>规划设计方案技术审查咨询费</t>
  </si>
  <si>
    <t>A02010803</t>
  </si>
  <si>
    <t>应用软件</t>
  </si>
  <si>
    <t>汕尾高新区规划建设设计方案审批电子防伪签章系统</t>
  </si>
  <si>
    <t>C1301</t>
  </si>
  <si>
    <t>城市规划和设计服务</t>
  </si>
  <si>
    <t>汕尾高新区红草园区规划建筑设计方案技术审查咨询服务项目</t>
  </si>
  <si>
    <t>公证律师专项经费</t>
  </si>
  <si>
    <t>根据工作需要，2020年，公证业务约需采购一批复印纸</t>
  </si>
  <si>
    <t>硒鼓</t>
  </si>
  <si>
    <t>根据工作需要采购</t>
  </si>
  <si>
    <t>人员</t>
  </si>
  <si>
    <t>位</t>
  </si>
  <si>
    <t>购买服务</t>
  </si>
  <si>
    <t>010201-省提前下达一般性转移支付补助</t>
  </si>
  <si>
    <t>根据业务科室需要购买</t>
  </si>
  <si>
    <t>各业务科室配置笔记本电脑一台</t>
  </si>
  <si>
    <t>各业务科室增加OA系统电脑</t>
  </si>
  <si>
    <t>配置正版操作系统及办公软件</t>
  </si>
  <si>
    <t>A02021001</t>
  </si>
  <si>
    <t>速印机</t>
  </si>
  <si>
    <t>营房修缮经费</t>
  </si>
  <si>
    <t>营房大院修缮</t>
  </si>
  <si>
    <t>综合应急装备购置器材建设（含防护服）项目经费</t>
  </si>
  <si>
    <t>A032501</t>
  </si>
  <si>
    <t>消防设备</t>
  </si>
  <si>
    <t>器材</t>
  </si>
  <si>
    <t>火车站消防站装备器材项目经费</t>
  </si>
  <si>
    <t>应急通信指挥项目经费</t>
  </si>
  <si>
    <t>通信设备</t>
  </si>
  <si>
    <t>泡沫灭火剂购置项目经费</t>
  </si>
  <si>
    <t>泡沫</t>
  </si>
  <si>
    <t>刑事技术耗材购置经费</t>
  </si>
  <si>
    <t>警用复合翼无人机</t>
  </si>
  <si>
    <t>A0325</t>
  </si>
  <si>
    <t>政法、检测专用设备</t>
  </si>
  <si>
    <t>02030201-省追加结转</t>
  </si>
  <si>
    <t>戒毒所监区AB联动门及外大门修缮</t>
  </si>
  <si>
    <t>01030202-省其他专项补助结转</t>
  </si>
  <si>
    <t>4G定位设备</t>
  </si>
  <si>
    <t>视频会议加密系统配套设备</t>
  </si>
  <si>
    <t>A0208</t>
  </si>
  <si>
    <t>新一代公安信息网建设项目经费</t>
  </si>
  <si>
    <t>购置防暴装甲车经费</t>
  </si>
  <si>
    <t xml:space="preserve">A02030799 </t>
  </si>
  <si>
    <t>其他专用车辆</t>
  </si>
  <si>
    <t>视频网安全项目经费</t>
  </si>
  <si>
    <t>市城区18个路口光纤租用项目经费</t>
  </si>
  <si>
    <t>18个路口</t>
  </si>
  <si>
    <t>汕尾市公安局无线电子围栏系统项目建设项目经费</t>
  </si>
  <si>
    <t>汕尾市公安局公安密码安全监管系统建设项目经费</t>
  </si>
  <si>
    <t>刑事技术物证档案保全系统项目经费</t>
  </si>
  <si>
    <t>管综系统项目经费</t>
  </si>
  <si>
    <t>潮惠高速智能交通监控系统三期</t>
  </si>
  <si>
    <t>刑侦电子物证设备购置项目经费</t>
  </si>
  <si>
    <t>大巴囚车更换项目经费</t>
  </si>
  <si>
    <t xml:space="preserve">A02030709 </t>
  </si>
  <si>
    <t>警车</t>
  </si>
  <si>
    <t>辅警公用经费</t>
  </si>
  <si>
    <t>交通管理信息安全监管系统</t>
  </si>
  <si>
    <t>A032502</t>
  </si>
  <si>
    <t>交通管理设备</t>
  </si>
  <si>
    <t>020201-省提前下达一般性转移支付补助</t>
  </si>
  <si>
    <t>4G传输酒精检测仪采购</t>
  </si>
  <si>
    <t>市区交通信号灯及配套交通标志标线改造费用项目经费</t>
  </si>
  <si>
    <t>010202-省年中一般性转移支付</t>
  </si>
  <si>
    <t>干部人事档案数字化管理项目经费</t>
  </si>
  <si>
    <t>整治看守所监室悬挂点等安全隐患项目经费</t>
  </si>
  <si>
    <t>市公安局购买保安岗位服务项目经费</t>
  </si>
  <si>
    <t>汕尾市区道路交通安全设施维护项目经费</t>
  </si>
  <si>
    <t>戒毒室悬挂点整治项目经费</t>
  </si>
  <si>
    <t>关键信息基础设施安全保护系统项目经费</t>
  </si>
  <si>
    <t>A020309</t>
  </si>
  <si>
    <t>摩托车</t>
  </si>
  <si>
    <t>智慧新警务办案中心改造项目经费</t>
  </si>
  <si>
    <t>一般</t>
  </si>
  <si>
    <t>A02061801</t>
  </si>
  <si>
    <t>制冷电器</t>
  </si>
  <si>
    <t>设备维护</t>
  </si>
  <si>
    <t>复印扫描</t>
  </si>
  <si>
    <t>印刷培训材料</t>
  </si>
  <si>
    <t>保养</t>
  </si>
  <si>
    <t>电教设备及信息费</t>
  </si>
  <si>
    <t>网球进校园经费</t>
  </si>
  <si>
    <t>C2004</t>
  </si>
  <si>
    <t>体育服务</t>
  </si>
  <si>
    <t>体育场馆中心政府购买服务经费</t>
  </si>
  <si>
    <t>硒鼓粉盒</t>
  </si>
  <si>
    <t>空调维修和保养服务</t>
  </si>
  <si>
    <t>行业标准</t>
  </si>
  <si>
    <t>保洁服务</t>
  </si>
  <si>
    <t>场馆修缮</t>
  </si>
  <si>
    <t>1.6m</t>
  </si>
  <si>
    <t>1.6米办公台、办公椅各10张，保险柜1台，沙发3套，文件柜5个，书柜1张</t>
  </si>
  <si>
    <t>2匹</t>
  </si>
  <si>
    <t>1匹空调3台，2匹空调2台</t>
  </si>
  <si>
    <t>A4纸10箱，A3纸2箱</t>
  </si>
  <si>
    <t>家</t>
  </si>
  <si>
    <t>所</t>
  </si>
  <si>
    <t>A4纸10箱，A5纸2箱</t>
  </si>
  <si>
    <t>2匹柜机1部，1.5匹挂机1部</t>
  </si>
  <si>
    <t xml:space="preserve"> M203dn</t>
  </si>
  <si>
    <t>PM281DW</t>
  </si>
  <si>
    <t>(35370)Aa-2</t>
  </si>
  <si>
    <t>A3 80g</t>
  </si>
  <si>
    <t>维修服务费</t>
  </si>
  <si>
    <t>评估费</t>
  </si>
  <si>
    <t>富士通IX500</t>
  </si>
  <si>
    <t>1.8升排量</t>
  </si>
  <si>
    <t>办公室维修</t>
  </si>
  <si>
    <t>佳能、惠普</t>
  </si>
  <si>
    <t>办公设备维修</t>
  </si>
  <si>
    <t>空调维护</t>
  </si>
  <si>
    <t>保安、保洁服务费</t>
  </si>
  <si>
    <t>办公室楼顶阳台防水修缮</t>
  </si>
  <si>
    <t>惠普、联想</t>
  </si>
  <si>
    <t>格力</t>
  </si>
  <si>
    <t>笔计本电脑</t>
  </si>
  <si>
    <t>canoneos6dmark II</t>
  </si>
  <si>
    <t>相机单反套机</t>
  </si>
  <si>
    <t>高清电视机</t>
  </si>
  <si>
    <t>印刷品</t>
  </si>
  <si>
    <t>印刷合同、便签纸等</t>
  </si>
  <si>
    <t>打印扫描一体机</t>
  </si>
  <si>
    <t>文明主题公园建设</t>
  </si>
  <si>
    <t>电视高标清项目建设二期建设</t>
  </si>
  <si>
    <t>A0209</t>
  </si>
  <si>
    <t>广播、电视、电影设备</t>
  </si>
  <si>
    <t>专用设备</t>
  </si>
  <si>
    <t>印刷</t>
  </si>
  <si>
    <t>印刷统计年鉴经费</t>
  </si>
  <si>
    <t>沙发桌椅等</t>
  </si>
  <si>
    <t>打印纸</t>
  </si>
  <si>
    <t>2匹空调机</t>
  </si>
  <si>
    <t>第七次全国人口普查经费</t>
  </si>
  <si>
    <t>本</t>
  </si>
  <si>
    <t>笔记本</t>
  </si>
  <si>
    <t>文件资料、票据等</t>
  </si>
  <si>
    <t>法律咨询</t>
  </si>
  <si>
    <t>先进能源科学与技术广东省实验室汕尾分中心建设项目一期工程项目经费</t>
  </si>
  <si>
    <t>办公室装修</t>
  </si>
  <si>
    <t>间</t>
  </si>
  <si>
    <t>卡座及会议室桌椅</t>
  </si>
  <si>
    <t>A021006</t>
  </si>
  <si>
    <t>试验仪器及装置</t>
  </si>
  <si>
    <t>实验室各项仪器设备</t>
  </si>
  <si>
    <t xml:space="preserve">批	</t>
  </si>
  <si>
    <t>文件资料印刷</t>
  </si>
  <si>
    <t>电梯维护</t>
  </si>
  <si>
    <t>系统设定单价最小只能是0.01万元，采购数量实际为500本，实际单位为15元。</t>
  </si>
  <si>
    <t>系统设定单价最小只能是0.01万元，采购数量实际为2000本，实际单位为2元。</t>
  </si>
  <si>
    <t>教育督导专项经费</t>
  </si>
  <si>
    <t>汕尾理工学院筹建办公室工作经费</t>
  </si>
  <si>
    <t>教育城域网宽带资源租用费（含教育平台运维、培训费）</t>
  </si>
  <si>
    <t>C1899</t>
  </si>
  <si>
    <t>其他教育服务</t>
  </si>
  <si>
    <t>2匹3匹</t>
  </si>
  <si>
    <t>京瓷</t>
  </si>
  <si>
    <t>每年</t>
  </si>
  <si>
    <t>联想等</t>
  </si>
  <si>
    <t>SF油墨等</t>
  </si>
  <si>
    <t>B4和A4</t>
  </si>
  <si>
    <t>理想牌</t>
  </si>
  <si>
    <t>米</t>
  </si>
  <si>
    <t>各种规格</t>
  </si>
  <si>
    <t>I7</t>
  </si>
  <si>
    <t>C638</t>
  </si>
  <si>
    <t>DD5440C</t>
  </si>
  <si>
    <t>M227SDN</t>
  </si>
  <si>
    <t>A4、A3</t>
  </si>
  <si>
    <t>M415-B053</t>
  </si>
  <si>
    <t>88A</t>
  </si>
  <si>
    <t>完善消防配套经费</t>
  </si>
  <si>
    <t>KCC388A</t>
  </si>
  <si>
    <t>至2020年12月31日</t>
  </si>
  <si>
    <t>A4/A370g</t>
  </si>
  <si>
    <t>65寸触摸教学一体机</t>
  </si>
  <si>
    <t>0501-事业收入资金</t>
  </si>
  <si>
    <t>G2800</t>
  </si>
  <si>
    <t>联想电脑</t>
  </si>
  <si>
    <t>三匹</t>
  </si>
  <si>
    <t>一年</t>
  </si>
  <si>
    <t xml:space="preserve">项 </t>
  </si>
  <si>
    <t>KFR-35GW</t>
  </si>
  <si>
    <t>Q5949A鼓</t>
  </si>
  <si>
    <t xml:space="preserve">CC388A鼓 </t>
  </si>
  <si>
    <t>汕尾市职业技术学校二期工程学生宿舍楼建设项目资金</t>
  </si>
  <si>
    <t>A0102</t>
  </si>
  <si>
    <t>建筑物</t>
  </si>
  <si>
    <t>电脑维护</t>
  </si>
  <si>
    <t>210*297MM</t>
  </si>
  <si>
    <t>A4纸/1*500张</t>
  </si>
  <si>
    <t>全市中小学教育质量监测经费</t>
  </si>
  <si>
    <t>北师大助力汕尾基础教育质量提升项目经费</t>
  </si>
  <si>
    <t>中小学教师全员培训经费</t>
  </si>
  <si>
    <t>助力汕尾推动智慧教育新革命项目经费</t>
  </si>
  <si>
    <t>汕尾教育刊物印刷经费</t>
  </si>
  <si>
    <t>北京师范大学助力汕尾基础教育提升项目试卷和答题卡印刷经费</t>
  </si>
  <si>
    <t>a4彩色墨盒扫描仪</t>
  </si>
  <si>
    <t>04-财政专户管理资金</t>
  </si>
  <si>
    <t>彩色激光</t>
  </si>
  <si>
    <t>维修保养</t>
  </si>
  <si>
    <t>铺面修缮</t>
  </si>
  <si>
    <t>彩色墨盒</t>
  </si>
  <si>
    <t>i5-8265UCPU/8G内存</t>
  </si>
  <si>
    <t>i3CPU/4G内存/1TB硬盘</t>
  </si>
  <si>
    <t>采购针式打印机项目</t>
  </si>
  <si>
    <t>打印发票、证书</t>
  </si>
  <si>
    <t>采购喷墨打印机</t>
  </si>
  <si>
    <t>通用</t>
  </si>
  <si>
    <t>采购复印纸项目</t>
  </si>
  <si>
    <t>A3\A4</t>
  </si>
  <si>
    <t>信息化建设项目</t>
  </si>
  <si>
    <t>专业群实训基地建设项目</t>
  </si>
  <si>
    <t>A033412</t>
  </si>
  <si>
    <t>教学专用仪器</t>
  </si>
  <si>
    <t>计算机维修保养服务</t>
  </si>
  <si>
    <t>资产评估服务项目</t>
  </si>
  <si>
    <t>采购投影仪项目</t>
  </si>
  <si>
    <t>采购扫描仪项目</t>
  </si>
  <si>
    <t>25页/分钟</t>
  </si>
  <si>
    <t>采购碎纸机项目</t>
  </si>
  <si>
    <t>采购台式计算机项目</t>
  </si>
  <si>
    <t>I5\I7</t>
  </si>
  <si>
    <t>采购交换机项目</t>
  </si>
  <si>
    <t>24口、48口</t>
  </si>
  <si>
    <t>校医室购买医疗卫生和社会服务项目</t>
  </si>
  <si>
    <t>C19</t>
  </si>
  <si>
    <t>医疗卫生和社会服务</t>
  </si>
  <si>
    <t>印刷服务项目</t>
  </si>
  <si>
    <t>教学资源平台智慧教学系统及网络通识课程建设</t>
  </si>
  <si>
    <t>A02010801</t>
  </si>
  <si>
    <t>基础软件</t>
  </si>
  <si>
    <t>空调（40万元）、电梯（10万元）维修保养服务</t>
  </si>
  <si>
    <t>采购液晶显示器项目</t>
  </si>
  <si>
    <t>财务审计服务50万元、资产清查审计服务30万元、节能审计服务10万元</t>
  </si>
  <si>
    <t>采购电视机项目</t>
  </si>
  <si>
    <t>65寸</t>
  </si>
  <si>
    <t>采购服务器项目</t>
  </si>
  <si>
    <t>采购便携式计算机</t>
  </si>
  <si>
    <t>采购办公家具项目</t>
  </si>
  <si>
    <t>1.4-2.4</t>
  </si>
  <si>
    <t>采购激光打印机项目</t>
  </si>
  <si>
    <t>法律服务项目</t>
  </si>
  <si>
    <t>实训楼及电教楼卫生间改造工程项目</t>
  </si>
  <si>
    <t>智慧教室建设项目</t>
  </si>
  <si>
    <t>A02010199</t>
  </si>
  <si>
    <t>其他计算机设备</t>
  </si>
  <si>
    <t>采购教材项目</t>
  </si>
  <si>
    <t>A0501</t>
  </si>
  <si>
    <t>图书</t>
  </si>
  <si>
    <t>采购硒鼓、墨盒项目</t>
  </si>
  <si>
    <t>各种型号</t>
  </si>
  <si>
    <t>公共综合实训中心建设项目</t>
  </si>
  <si>
    <t>I5、I7</t>
  </si>
  <si>
    <t>2019-2020学年中文纸质图书采购项目</t>
  </si>
  <si>
    <t xml:space="preserve">A050101 </t>
  </si>
  <si>
    <t>普通图书</t>
  </si>
  <si>
    <t>蓄水池建设项目</t>
  </si>
  <si>
    <t>扬帆计划”海洋经济实验室装修工程项目</t>
  </si>
  <si>
    <t>采购空调机项目</t>
  </si>
  <si>
    <t>1.5、2P\3P、</t>
  </si>
  <si>
    <t>校舍维修工程项目</t>
  </si>
  <si>
    <t>物业管理承包服务</t>
  </si>
  <si>
    <t>采购多功能一体机项目</t>
  </si>
  <si>
    <t>采购电冰箱项目</t>
  </si>
  <si>
    <t>180升</t>
  </si>
  <si>
    <t>A3/A4</t>
  </si>
  <si>
    <t>2匹/1.5匹</t>
  </si>
  <si>
    <t>A0201060199</t>
  </si>
  <si>
    <t>其他打印设备</t>
  </si>
  <si>
    <t>语言康复及沙盘治疗室</t>
  </si>
  <si>
    <t>多媒体教学设备</t>
  </si>
  <si>
    <t>信封4开</t>
  </si>
  <si>
    <t>信封12开</t>
  </si>
  <si>
    <t>便签纸</t>
  </si>
  <si>
    <t>夏普MX-235CT墨粉</t>
  </si>
  <si>
    <t>松下296CN墨粉</t>
  </si>
  <si>
    <t>松下297CN硒鼓</t>
  </si>
  <si>
    <t>惠普M226硒鼓</t>
  </si>
  <si>
    <t>HP816黑色墨盒</t>
  </si>
  <si>
    <t>HP817彩色墨盒</t>
  </si>
  <si>
    <t>京瓷TK478墨粉</t>
  </si>
  <si>
    <t>DL192色带架</t>
  </si>
  <si>
    <t>惠普CC388AD硒鼓</t>
  </si>
  <si>
    <t>手提电脑</t>
  </si>
  <si>
    <t>定制</t>
  </si>
  <si>
    <t>打印、复印、扫描</t>
  </si>
  <si>
    <t>联想启天M415台式电脑</t>
  </si>
  <si>
    <t>惠普M1136激光一体机</t>
  </si>
  <si>
    <t>科学技术普及经费</t>
  </si>
  <si>
    <t>采访设备更新项目经费</t>
  </si>
  <si>
    <t>尼康套机</t>
  </si>
  <si>
    <t>视资金到位情况可能提前或延后开始执行项目。</t>
  </si>
  <si>
    <t>联想套机</t>
  </si>
  <si>
    <t>A3大型打印机</t>
  </si>
  <si>
    <t>A3打印机</t>
  </si>
  <si>
    <t>符合安保要求</t>
  </si>
  <si>
    <t>佳能</t>
  </si>
  <si>
    <t>报纸发行印刷和运营经费</t>
  </si>
  <si>
    <t>空调维护保养</t>
  </si>
  <si>
    <t>A02061802</t>
  </si>
  <si>
    <t>空气调节电器</t>
  </si>
  <si>
    <t>24寸</t>
  </si>
  <si>
    <t>批次</t>
  </si>
  <si>
    <t>年次</t>
  </si>
  <si>
    <t>服务中心工作经费</t>
  </si>
  <si>
    <t>双拥经费</t>
  </si>
  <si>
    <t>开展“寻找最美退役军人”文艺汇演经费</t>
  </si>
  <si>
    <t>商务</t>
  </si>
  <si>
    <t>工程</t>
  </si>
  <si>
    <t>服务</t>
  </si>
  <si>
    <t>A4/A3</t>
  </si>
  <si>
    <t>广东省质量监督焊接气瓶检验站（汕尾）基建项目经费</t>
  </si>
  <si>
    <t>由省特检院汕尾检测院承担</t>
  </si>
  <si>
    <t>执法办案经费</t>
  </si>
  <si>
    <t>食品药品监管能力建设经费</t>
  </si>
  <si>
    <t>A032504</t>
  </si>
  <si>
    <t>安全、检查、监视、报警设备</t>
  </si>
  <si>
    <t>安全监控</t>
  </si>
  <si>
    <t>债券发行材料费用</t>
  </si>
  <si>
    <t>绩效评价及财政监督等专项经费（含第三方服务）</t>
  </si>
  <si>
    <t>A3A4纸</t>
  </si>
  <si>
    <t>晒鼓粉盒</t>
  </si>
  <si>
    <t>显示器</t>
  </si>
  <si>
    <t>A4.A3</t>
  </si>
  <si>
    <t>台/年</t>
  </si>
  <si>
    <t>国库集中支付印刷资金</t>
  </si>
  <si>
    <t>凭证</t>
  </si>
  <si>
    <t>汕尾市财政局数据中心及网络改造项目经费</t>
  </si>
  <si>
    <t>支</t>
  </si>
  <si>
    <t>公用支出（企业科）</t>
  </si>
  <si>
    <t>硫铁矿污水处理专项经费</t>
  </si>
  <si>
    <t>石灰</t>
  </si>
  <si>
    <t>采购石灰款</t>
  </si>
  <si>
    <t>出版《汕尾乡情》经费</t>
  </si>
  <si>
    <t>A4等</t>
  </si>
  <si>
    <t>计算机设备维修保养</t>
  </si>
  <si>
    <t>办公设备维修保养</t>
  </si>
  <si>
    <t>空调维修保养</t>
  </si>
  <si>
    <t>站立式</t>
  </si>
  <si>
    <t>便携式</t>
  </si>
  <si>
    <t>挂壁式</t>
  </si>
  <si>
    <t>鼓形</t>
  </si>
  <si>
    <t>一批</t>
  </si>
  <si>
    <t>机构改革，办公场所调整，人员增加，增配办公家具（茶水柜、办公桌椅、沙发，保密柜等）</t>
  </si>
  <si>
    <t>机构改革，办公场所调整，人员增加，增配办公设备。</t>
  </si>
  <si>
    <t>小钢炮</t>
  </si>
  <si>
    <t>日常办公所需。</t>
  </si>
  <si>
    <t>机构改革，办公场所调整，人员增加，增配办公设备</t>
  </si>
  <si>
    <t>建设项目环境影响评价技术评估服务机构项目经费</t>
  </si>
  <si>
    <t>环境监测专项经费</t>
  </si>
  <si>
    <t>柜式机</t>
  </si>
  <si>
    <t>***</t>
  </si>
  <si>
    <t>办公家具规格见实际采购需求书</t>
  </si>
  <si>
    <t>商用台式</t>
  </si>
  <si>
    <t>理光</t>
  </si>
  <si>
    <t>****</t>
  </si>
  <si>
    <t>Ａ４、Ａ３</t>
  </si>
  <si>
    <t>无线电监测用车购置</t>
  </si>
  <si>
    <t>A020307</t>
  </si>
  <si>
    <t>专用车辆</t>
  </si>
  <si>
    <t>越野车</t>
  </si>
  <si>
    <t>无线电监测用车</t>
  </si>
  <si>
    <t>办公用硒鼓</t>
  </si>
  <si>
    <t>办公用复印纸</t>
  </si>
  <si>
    <t>维护</t>
  </si>
  <si>
    <t>办公电脑维护</t>
  </si>
  <si>
    <t>保养服务</t>
  </si>
  <si>
    <t>————</t>
  </si>
  <si>
    <t>3匹</t>
  </si>
  <si>
    <t>更换全局办公桌椅为规定卡座办公桌椅。及购买新增领导办公桌椅、壁柜、会议室及办公室家具。</t>
  </si>
  <si>
    <t>门卫、保洁劳务费、绿化养护</t>
  </si>
  <si>
    <t>每年固定年度保养及日常保养。</t>
  </si>
  <si>
    <t>整栋办公大楼空调外机加做百叶柜、会议室及办公室改造。</t>
  </si>
  <si>
    <t>A0999</t>
  </si>
  <si>
    <t>其他办公消耗用品及类似物品</t>
  </si>
  <si>
    <t>消防改造工程</t>
  </si>
  <si>
    <t>A020810</t>
  </si>
  <si>
    <t>传真及数据数字通信设备</t>
  </si>
  <si>
    <t>物资仓库物资管理系统</t>
  </si>
  <si>
    <t>A3A4</t>
  </si>
  <si>
    <t>晒鼓</t>
  </si>
  <si>
    <t>电梯维修和保养服务</t>
  </si>
  <si>
    <t>应急物资储备仓库装修经费</t>
  </si>
  <si>
    <t>应急救援物资采购和维护经费、森林防灭火、消防监督管理</t>
  </si>
  <si>
    <t>A</t>
  </si>
  <si>
    <t>货物类</t>
  </si>
  <si>
    <t>汕尾市防震减灾科普教育基地建设经费</t>
  </si>
  <si>
    <t>市应急物资仓库租赁管理经费</t>
  </si>
  <si>
    <t>C0499</t>
  </si>
  <si>
    <t>其他租赁服务</t>
  </si>
  <si>
    <t>应急指挥中心运维服务及配套设备维护经费</t>
  </si>
  <si>
    <t>汕尾市应急管理培训考试基地建设经费</t>
  </si>
  <si>
    <t>三大运营商专用线路租用经费</t>
  </si>
  <si>
    <t>汕尾市应急管理宣传教育中心资格证培训考核成本经费</t>
  </si>
  <si>
    <t>16开</t>
  </si>
  <si>
    <t>宣传资料</t>
  </si>
  <si>
    <t>立式3p</t>
  </si>
  <si>
    <t>单反</t>
  </si>
  <si>
    <t>一体机</t>
  </si>
  <si>
    <t>1年</t>
  </si>
  <si>
    <t>1次</t>
  </si>
  <si>
    <t>1箱/10包/800g</t>
  </si>
  <si>
    <t>I5</t>
  </si>
  <si>
    <t>1套</t>
  </si>
  <si>
    <t>1.5匹</t>
  </si>
  <si>
    <t>1个</t>
  </si>
  <si>
    <t>不动产登记专项经费</t>
  </si>
  <si>
    <t>A0699</t>
  </si>
  <si>
    <t xml:space="preserve">其他家具用具 </t>
  </si>
  <si>
    <t>机柜</t>
  </si>
  <si>
    <t>硒鼓/粉盒</t>
  </si>
  <si>
    <t>以太网交换器</t>
  </si>
  <si>
    <t>A02010201</t>
  </si>
  <si>
    <t>路由器</t>
  </si>
  <si>
    <t>机房路由器</t>
  </si>
  <si>
    <t>易耗品</t>
  </si>
  <si>
    <t>办公台</t>
  </si>
  <si>
    <t>hb</t>
  </si>
  <si>
    <t>C0206</t>
  </si>
  <si>
    <t>运行维护服务</t>
  </si>
  <si>
    <t>A3黑白</t>
  </si>
  <si>
    <t>黑白</t>
  </si>
  <si>
    <t>办公桌椅文件柜等</t>
  </si>
  <si>
    <t>个、套</t>
  </si>
  <si>
    <t>数码照相机</t>
  </si>
  <si>
    <t>碎纸</t>
  </si>
  <si>
    <t>立式</t>
  </si>
  <si>
    <t>次、台</t>
  </si>
  <si>
    <t>座</t>
  </si>
  <si>
    <t>精准扶贫专项经费</t>
  </si>
  <si>
    <t>农村集体产权制度改革工作经费</t>
  </si>
  <si>
    <t>新农村建设和全域推进美丽乡村建设专项经费</t>
  </si>
  <si>
    <t>中国农民丰收节专项经费</t>
  </si>
  <si>
    <t>普通</t>
  </si>
  <si>
    <t xml:space="preserve">普通 </t>
  </si>
  <si>
    <t>A0206180199</t>
  </si>
  <si>
    <t>其他制冷电器</t>
  </si>
  <si>
    <t>水产品质量安全体系建设经费</t>
  </si>
  <si>
    <t>整机</t>
  </si>
  <si>
    <t>A0206180102</t>
  </si>
  <si>
    <t>冷藏柜</t>
  </si>
  <si>
    <t>农业推广项目经费</t>
  </si>
  <si>
    <t>C2103</t>
  </si>
  <si>
    <t>畜牧业服务</t>
  </si>
  <si>
    <t>C0601</t>
  </si>
  <si>
    <t>会议服务</t>
  </si>
  <si>
    <t>A110503</t>
  </si>
  <si>
    <t>兽用疫苗</t>
  </si>
  <si>
    <t>设备维修和保养</t>
  </si>
  <si>
    <t>电脑设备维修和保养</t>
  </si>
  <si>
    <t>创建国家森林城市资金</t>
  </si>
  <si>
    <t>C2102</t>
  </si>
  <si>
    <t>林业服务</t>
  </si>
  <si>
    <t>我局市级项目入库5个共计1940万元，需政府预算采购项目5个：1.创建国家森林城市资金1000万元计划采购时间2020年1月4日；2.义务植树资金200万元计划采购时间2020年3月1日；3.汕尾市自然保护地勘界立标整合优化专项资金400万元计划采购时间2020年1月1日；4.汕尾市湿地调查规划资金200万元计划采购时间2020年1月1日；5.汕尾市森林防火专项资金140万元（含清明期间工作经费50万元，森林防火网格化管理5万元计划采购时间2020年4月1日，森林防火警示片和总结片制作35万元计划采购时间2020年3月15日，森林防火宣传月大型活动50万元计划采购时间2020年9月1日）</t>
  </si>
  <si>
    <t>购置办公家具</t>
  </si>
  <si>
    <t>宣传品制作及设计</t>
  </si>
  <si>
    <t>修缮办公室</t>
  </si>
  <si>
    <t>防火专项经费</t>
  </si>
  <si>
    <t>森林防火宣传印刷品</t>
  </si>
  <si>
    <t>125*318*350mm</t>
  </si>
  <si>
    <t xml:space="preserve">个 </t>
  </si>
  <si>
    <t>党员活动室标准化建设</t>
  </si>
  <si>
    <t>㎡</t>
  </si>
  <si>
    <t>复印纸等</t>
  </si>
  <si>
    <t>复印纸等办公用品采购</t>
  </si>
  <si>
    <t>卫生清洁等</t>
  </si>
  <si>
    <t>台式计算机等</t>
  </si>
  <si>
    <t>电脑、复印机等办公设备采购项目</t>
  </si>
  <si>
    <t>台式整机</t>
  </si>
  <si>
    <t>动物疫病监测市级专项经费</t>
  </si>
  <si>
    <t>C0403</t>
  </si>
  <si>
    <t>车辆及其他运输机械租赁服务</t>
  </si>
  <si>
    <t>建设工程验线等购买第三方服务技术项目</t>
  </si>
  <si>
    <t>汕尾市区2020年自然资源评价评估项目资金</t>
  </si>
  <si>
    <t>城乡规划编制与修编项目</t>
  </si>
  <si>
    <t>市级国土空间总体规划（含城区、红海湾）项目</t>
  </si>
  <si>
    <t>海洋规划国土信息系统整合项目</t>
  </si>
  <si>
    <t>市自然资源局办公用房改造修缮项目</t>
  </si>
  <si>
    <t>国土资源调查等项目</t>
  </si>
  <si>
    <t>“房地一体”农村宅基地和集体建设用地确权登记发证工作</t>
  </si>
  <si>
    <t>汕尾市不动产登记系统升级拓展等项目</t>
  </si>
  <si>
    <t>市工业控制线划定及管理机制制定项目</t>
  </si>
  <si>
    <t>市城区村庄规划编制完善项目</t>
  </si>
  <si>
    <t>海砂开采海域使用权挂牌出让前期工作项目</t>
  </si>
  <si>
    <t>严格保护岸线设立标志项目</t>
  </si>
  <si>
    <t>点</t>
  </si>
  <si>
    <t>中国渔政44611执法船运行和维护费</t>
  </si>
  <si>
    <t>A0703</t>
  </si>
  <si>
    <t>被服装具</t>
  </si>
  <si>
    <t>渔业执法成本费用</t>
  </si>
  <si>
    <t>A4黑白激光打印/复印/扫描多功能一体机</t>
  </si>
  <si>
    <t>16口千兆桌面型网络交换机</t>
  </si>
  <si>
    <t>黑白A3自动双面数码复合机</t>
  </si>
  <si>
    <t>彩色A3自动双面数码复合机</t>
  </si>
  <si>
    <t>千兆网络无线路由器</t>
  </si>
  <si>
    <t>定制E3-1220V6/4核4线程（冷插拔）32G/2*2T硬盘/RAID1</t>
  </si>
  <si>
    <t xml:space="preserve"> 年</t>
  </si>
  <si>
    <t>详见维护和保养合同</t>
  </si>
  <si>
    <t>视频会议摄像头/全向麦克风/高清会议摄像机设备/软件系统终端/100平方</t>
  </si>
  <si>
    <t>I3-7020U/4G/256GSSD/14英寸</t>
  </si>
  <si>
    <t>I3-8100/8G/1T/21.5英寸</t>
  </si>
  <si>
    <t>详见清单</t>
  </si>
  <si>
    <t>A4/80G复印纸</t>
  </si>
  <si>
    <t>详见参数清单</t>
  </si>
  <si>
    <t>2030万像素/40倍光变/24MM超广角</t>
  </si>
  <si>
    <t>高速馈纸自动双面A4彩色</t>
  </si>
  <si>
    <t>自动双面激光打印机</t>
  </si>
  <si>
    <t>墨仓式彩色喷墨打印机</t>
  </si>
  <si>
    <t>防雷监管经费</t>
  </si>
  <si>
    <t>A0202050104</t>
  </si>
  <si>
    <t>专用照相机</t>
  </si>
  <si>
    <t>海尔、美的</t>
  </si>
  <si>
    <t>惠普、佳能、奔图</t>
  </si>
  <si>
    <t>气象灾害防御重点单位气象安全监管经费</t>
  </si>
  <si>
    <t>索尼</t>
  </si>
  <si>
    <t>互联网+气象服务经费</t>
  </si>
  <si>
    <t>电视天气预报节目制作经费</t>
  </si>
  <si>
    <t>新一代气象雷达运行维持经费</t>
  </si>
  <si>
    <t>12121系统运行维持经费</t>
  </si>
  <si>
    <t>票据打印机</t>
  </si>
  <si>
    <t>奔图、惠普、佳能</t>
  </si>
  <si>
    <t>预警发布平台设备更新及维修维护费</t>
  </si>
  <si>
    <t>惠普A3、A4</t>
  </si>
  <si>
    <t>爱普生</t>
  </si>
  <si>
    <t>A020108</t>
  </si>
  <si>
    <t>计算机软件</t>
  </si>
  <si>
    <t>基础</t>
  </si>
  <si>
    <t>耗材及用品</t>
  </si>
  <si>
    <t>A3、A4、A5</t>
  </si>
  <si>
    <t>立式和挂式</t>
  </si>
  <si>
    <t>其中：立式8部，单价9千元；挂式9部，单价5千元</t>
  </si>
  <si>
    <t>维修维护</t>
  </si>
  <si>
    <t>工作站</t>
  </si>
  <si>
    <t>市社区居家养老服务中心乐器采购</t>
  </si>
  <si>
    <t>A033501</t>
  </si>
  <si>
    <t>乐器</t>
  </si>
  <si>
    <t>二胡等</t>
  </si>
  <si>
    <t>市社区居家养老服务中心书籍采购</t>
  </si>
  <si>
    <t>市社区服务中心消防设备采购</t>
  </si>
  <si>
    <t>消防</t>
  </si>
  <si>
    <t>社会组织法人单位信息资源库和信息网系统运维与技术支持</t>
  </si>
  <si>
    <t>运行维护</t>
  </si>
  <si>
    <t xml:space="preserve">民政视频会议系统 </t>
  </si>
  <si>
    <t>系统建设</t>
  </si>
  <si>
    <t xml:space="preserve">市福利中心建设建筑工程 </t>
  </si>
  <si>
    <t>一期</t>
  </si>
  <si>
    <t>其中：市儿童福利院建设工程950万元，其中：上级追加结转100万元；市社会福利院一期工程1600万元，其中：上年追加结转589万元。其他为上级追加或福彩公益金</t>
  </si>
  <si>
    <t xml:space="preserve">网络信息安全等级保护采购项目 </t>
  </si>
  <si>
    <t>A02010399</t>
  </si>
  <si>
    <t>其他信息安全设备</t>
  </si>
  <si>
    <t xml:space="preserve">殡葬信息化系统建设 </t>
  </si>
  <si>
    <t>会议厅音频视频设备</t>
  </si>
  <si>
    <t>会议音频视频设备</t>
  </si>
  <si>
    <t>社会组织法定代表人离任审计</t>
  </si>
  <si>
    <t>其中：电梯维修维护3万元，空调维修维护4万元</t>
  </si>
  <si>
    <t>保安服务项目</t>
  </si>
  <si>
    <t>绿化养护管理服务</t>
  </si>
  <si>
    <t xml:space="preserve">市社区服务中心和修缮工程 </t>
  </si>
  <si>
    <t>其中：市社区服务中心修缮工程355万元和市社区居家养老服务中心修缮工程15万元（省追加结转资金）</t>
  </si>
  <si>
    <t>养老、殡葬专项规划和市福利中心建设项目规划选址和使用林地审核等前期购买服务</t>
  </si>
  <si>
    <t>规划</t>
  </si>
  <si>
    <t>殡葬设施专项规划300万元,养老事服务体系建设规划300万元，市福利中心建设项目规划选址和使用林地审核等前期购买服务100万元，福彩公益金或其他资金</t>
  </si>
  <si>
    <t>市福利中心建设建筑工程设计服务</t>
  </si>
  <si>
    <t>C1003</t>
  </si>
  <si>
    <t>工程设计服务</t>
  </si>
  <si>
    <t>工程设计</t>
  </si>
  <si>
    <t>委托律师代理服务</t>
  </si>
  <si>
    <t>家具用具采购项目</t>
  </si>
  <si>
    <t>家具</t>
  </si>
  <si>
    <t>其中：会议室桌椅15万元；食堂桌椅3万元；市社区服务中心办公家具15万元； 市社区居家养老服务中心家具4万元</t>
  </si>
  <si>
    <t>市社区服务中心购买服务和市社区居家养老服务中心购买服务</t>
  </si>
  <si>
    <t>市社区服务中心购买社工服务项目60万元（上级追加结转），市社区居家养老服务中心购买服务40万元（彩票公益金）</t>
  </si>
  <si>
    <t>制作维修路牌</t>
  </si>
  <si>
    <t>标准路牌</t>
  </si>
  <si>
    <t>社会组织评估(购买服务)</t>
  </si>
  <si>
    <t>评估服务</t>
  </si>
  <si>
    <t>空调维修保养清洗服务</t>
  </si>
  <si>
    <t>48端口</t>
  </si>
  <si>
    <t>A4彩色喷墨</t>
  </si>
  <si>
    <t>A4双面打印</t>
  </si>
  <si>
    <t>A4票据打印机</t>
  </si>
  <si>
    <t>21.5英寸</t>
  </si>
  <si>
    <t>A3/双面/网络</t>
  </si>
  <si>
    <t>格力2匹单冷柜机</t>
  </si>
  <si>
    <t>物业管理服务类</t>
  </si>
  <si>
    <t>55英寸电视机</t>
  </si>
  <si>
    <t>风冷无霜双门冰箱</t>
  </si>
  <si>
    <t>25L/每次8张</t>
  </si>
  <si>
    <t>站内修缮项目</t>
  </si>
  <si>
    <t>修缮项目</t>
  </si>
  <si>
    <t>包括受助人员生活区活动场地改造、办公楼右侧绿化带改造为停车场、杂物间停车棚外围墙修缮</t>
  </si>
  <si>
    <t>受助人员服务区一楼活动场地配套设施改造资金</t>
  </si>
  <si>
    <t>打印机墨盒</t>
  </si>
  <si>
    <t>物业管理服务费</t>
  </si>
  <si>
    <t>外立面亮化、治疗室维修</t>
  </si>
  <si>
    <t>外立面亮化</t>
  </si>
  <si>
    <t>设备维修保养</t>
  </si>
  <si>
    <t>-空调维修和保养服务</t>
  </si>
  <si>
    <t>无障碍通道工程</t>
  </si>
  <si>
    <t>无障碍通道</t>
  </si>
  <si>
    <t>元</t>
  </si>
  <si>
    <t>经济责任专项审计服务</t>
  </si>
  <si>
    <t>办公室用电脑10部</t>
  </si>
  <si>
    <t>电脑10部</t>
  </si>
  <si>
    <t>液晶显示屏</t>
  </si>
  <si>
    <t>聘请法律顾问</t>
  </si>
  <si>
    <t>名</t>
  </si>
  <si>
    <t>激光打印架</t>
  </si>
  <si>
    <t>常规(保密电脑配置）</t>
  </si>
  <si>
    <t>三星60寸</t>
  </si>
  <si>
    <t>康复中心配套设施建设</t>
  </si>
  <si>
    <t>格力变频挂机2匹</t>
  </si>
  <si>
    <t>格力定频挂机2匹</t>
  </si>
  <si>
    <t>格力吸顶3匹</t>
  </si>
  <si>
    <t>格力1匹</t>
  </si>
  <si>
    <t>交互式智能平板</t>
  </si>
  <si>
    <t>C0201</t>
  </si>
  <si>
    <t>软件开发服务</t>
  </si>
  <si>
    <t>2</t>
  </si>
  <si>
    <t>广东省集中式社会保险信息系统社保业务数据本地化查询统计系统200万元；医保系统开发200万元</t>
  </si>
  <si>
    <t>政策宣传</t>
  </si>
  <si>
    <t>折页</t>
  </si>
  <si>
    <t>兄弟</t>
  </si>
  <si>
    <t>含固定架、密集柜、电脑、打印机、椅等</t>
  </si>
  <si>
    <t>档案室装修工程</t>
  </si>
  <si>
    <t>"智慧人社"系统维护费</t>
  </si>
  <si>
    <t>就业创业专项资金</t>
  </si>
  <si>
    <t>高级技校教育设备</t>
  </si>
  <si>
    <t>A02</t>
  </si>
  <si>
    <t>通用设备</t>
  </si>
  <si>
    <t>科思特</t>
  </si>
  <si>
    <t>海龙</t>
  </si>
  <si>
    <t>汕尾市人力资源服务产业园专项经费</t>
  </si>
  <si>
    <t>办公楼</t>
  </si>
  <si>
    <t>G</t>
  </si>
  <si>
    <t>四合一</t>
  </si>
  <si>
    <t>i5,21.5寸</t>
  </si>
  <si>
    <t>1.5匹、3匹</t>
  </si>
  <si>
    <t>undefined-采购办公设备空调机一批</t>
  </si>
  <si>
    <t>undefined-办公设备一批</t>
  </si>
  <si>
    <t>保密室设备</t>
  </si>
  <si>
    <t>视频会议系统设备项目</t>
  </si>
  <si>
    <t>突发性传染病卫生应急队装备及运转费用</t>
  </si>
  <si>
    <t>A070399</t>
  </si>
  <si>
    <t>其他被服装具</t>
  </si>
  <si>
    <t>喷墨</t>
  </si>
  <si>
    <t>打印配件</t>
  </si>
  <si>
    <t>制作献血证、无偿献血宣传手册</t>
  </si>
  <si>
    <t>门窗保养维护、保洁、绿化、水电供应、设备运行</t>
  </si>
  <si>
    <t>采购需要按所需型号购买</t>
  </si>
  <si>
    <t>采购需求按所需型号购买</t>
  </si>
  <si>
    <t>lenovo</t>
  </si>
  <si>
    <t>节能</t>
  </si>
  <si>
    <t>LENOVO</t>
  </si>
  <si>
    <t>采购按当时需要采购型号</t>
  </si>
  <si>
    <t>合</t>
  </si>
  <si>
    <t>A4，A3，凭证纸</t>
  </si>
  <si>
    <t>1108</t>
  </si>
  <si>
    <t>血液安全温控系统及设备采购</t>
  </si>
  <si>
    <t>A032599</t>
  </si>
  <si>
    <t>其他政法、检测专用设备</t>
  </si>
  <si>
    <t>血液安全温控系统设备60万元</t>
  </si>
  <si>
    <t>采供血安全设备配套建设项目</t>
  </si>
  <si>
    <t>大巴采血车2台（单价100万，数量2，采购金额200），送血专用车2台（单价40万，数量2，采购金额80）</t>
  </si>
  <si>
    <t>第一：智能化血液冷冻库（-30℃以下）1台，单价250万元；第二：血液冷藏库（4±2℃），单价65万元；第三：全自动血液核酸筛查系统进口（单检）1台，单价260万元；第四：血站第二电源及配电房建设改造项目1台，单价200万元；第五：全自动血培养仪（进口）1台，单价70万元</t>
  </si>
  <si>
    <t>A5</t>
  </si>
  <si>
    <t>汕尾市健康
教育所</t>
  </si>
  <si>
    <t>办公桌 1.4</t>
  </si>
  <si>
    <t>办公桌 1.6</t>
  </si>
  <si>
    <t>办公椅</t>
  </si>
  <si>
    <t>爱普生L565</t>
  </si>
  <si>
    <t>惠普M128</t>
  </si>
  <si>
    <t>惠普M281</t>
  </si>
  <si>
    <t>惠普340-G5</t>
  </si>
  <si>
    <t>公文纸</t>
  </si>
  <si>
    <t>防水吊板工程</t>
  </si>
  <si>
    <t>暖风机、电脑桌</t>
  </si>
  <si>
    <t>打印条</t>
  </si>
  <si>
    <t>粉、鼓架、粉盒</t>
  </si>
  <si>
    <t>个/盒</t>
  </si>
  <si>
    <t>A4、A5</t>
  </si>
  <si>
    <t>1匹单冷空调机</t>
  </si>
  <si>
    <t>千兆多口</t>
  </si>
  <si>
    <t>XL</t>
  </si>
  <si>
    <t>桌、椅</t>
  </si>
  <si>
    <t>70*140</t>
  </si>
  <si>
    <t>柜式</t>
  </si>
  <si>
    <t>1部</t>
  </si>
  <si>
    <t>1.5P</t>
  </si>
  <si>
    <t>Ｉ3</t>
  </si>
  <si>
    <t>10KG</t>
  </si>
  <si>
    <t>1台</t>
  </si>
  <si>
    <t>1 部</t>
  </si>
  <si>
    <t>10包/箱</t>
  </si>
  <si>
    <t>商务、家用型</t>
  </si>
  <si>
    <t>家用</t>
  </si>
  <si>
    <t>黑白激光</t>
  </si>
  <si>
    <t>药品化妆品检验检测机构能力建设</t>
  </si>
  <si>
    <t>检测专用</t>
  </si>
  <si>
    <t>刊物</t>
  </si>
  <si>
    <t>10个</t>
  </si>
  <si>
    <t>10箱</t>
  </si>
  <si>
    <t>大型打印机复印集体机</t>
  </si>
  <si>
    <t>HP</t>
  </si>
  <si>
    <t>打击欺诈骗取医疗保障基金专项行动第三方监管服务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</si>
</sst>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 numFmtId="178" formatCode="0_);[Red]\(0\)"/>
    <numFmt numFmtId="179" formatCode="#,##0.00_ "/>
    <numFmt numFmtId="180" formatCode="0.00_ "/>
  </numFmts>
  <fonts count="64">
    <font>
      <sz val="11"/>
      <color indexed="8"/>
      <name val="宋体"/>
      <charset val="134"/>
    </font>
    <font>
      <sz val="24"/>
      <name val="方正小标宋_GBK"/>
      <charset val="134"/>
    </font>
    <font>
      <b/>
      <sz val="10"/>
      <name val="SimSun"/>
      <charset val="134"/>
    </font>
    <font>
      <sz val="10"/>
      <name val="SimSun"/>
      <charset val="134"/>
    </font>
    <font>
      <sz val="9"/>
      <name val="SimSun"/>
      <charset val="134"/>
    </font>
    <font>
      <b/>
      <sz val="9"/>
      <name val="SimSun"/>
      <charset val="134"/>
    </font>
    <font>
      <sz val="10"/>
      <color indexed="8"/>
      <name val="Simsun"/>
      <charset val="134"/>
    </font>
    <font>
      <sz val="8"/>
      <name val="SimSun"/>
      <charset val="134"/>
    </font>
    <font>
      <sz val="22"/>
      <color indexed="8"/>
      <name val="方正小标宋_GBK"/>
      <charset val="134"/>
    </font>
    <font>
      <sz val="26"/>
      <name val="方正小标宋_GBK"/>
      <charset val="134"/>
    </font>
    <font>
      <b/>
      <sz val="16"/>
      <name val="SimSun"/>
      <charset val="134"/>
    </font>
    <font>
      <sz val="16"/>
      <name val="SimSun"/>
      <charset val="134"/>
    </font>
    <font>
      <sz val="16"/>
      <color indexed="8"/>
      <name val="宋体"/>
      <charset val="134"/>
    </font>
    <font>
      <sz val="12"/>
      <name val="宋体"/>
      <charset val="134"/>
    </font>
    <font>
      <b/>
      <sz val="12"/>
      <name val="宋体"/>
      <charset val="134"/>
    </font>
    <font>
      <b/>
      <sz val="11"/>
      <color indexed="8"/>
      <name val="宋体"/>
      <charset val="134"/>
    </font>
    <font>
      <sz val="14"/>
      <color indexed="8"/>
      <name val="宋体"/>
      <charset val="134"/>
    </font>
    <font>
      <sz val="24"/>
      <color indexed="8"/>
      <name val="方正小标宋_GBK"/>
      <charset val="134"/>
    </font>
    <font>
      <sz val="12"/>
      <name val="SimSun"/>
      <charset val="134"/>
    </font>
    <font>
      <sz val="10"/>
      <name val="宋体"/>
      <charset val="134"/>
    </font>
    <font>
      <b/>
      <sz val="10"/>
      <name val="宋体"/>
      <charset val="134"/>
    </font>
    <font>
      <sz val="28"/>
      <name val="方正小标宋简体"/>
      <charset val="134"/>
    </font>
    <font>
      <b/>
      <sz val="12"/>
      <name val="SimSun"/>
      <charset val="134"/>
    </font>
    <font>
      <sz val="12"/>
      <color indexed="10"/>
      <name val="宋体"/>
      <charset val="134"/>
    </font>
    <font>
      <i/>
      <sz val="12"/>
      <name val="宋体"/>
      <charset val="134"/>
    </font>
    <font>
      <b/>
      <sz val="11"/>
      <name val="SimSun"/>
      <charset val="134"/>
    </font>
    <font>
      <sz val="28"/>
      <name val="方正小标宋_GBK"/>
      <charset val="134"/>
    </font>
    <font>
      <sz val="36"/>
      <name val="方正小标宋_GBK"/>
      <charset val="134"/>
    </font>
    <font>
      <b/>
      <sz val="14"/>
      <name val="SimSun"/>
      <charset val="134"/>
    </font>
    <font>
      <sz val="14"/>
      <name val="SimSun"/>
      <charset val="134"/>
    </font>
    <font>
      <sz val="20"/>
      <name val="方正小标宋_GBK"/>
      <charset val="134"/>
    </font>
    <font>
      <sz val="22"/>
      <name val="方正小标宋_GBK"/>
      <charset val="134"/>
    </font>
    <font>
      <sz val="10.5"/>
      <name val="Times New Roman"/>
      <charset val="134"/>
    </font>
    <font>
      <sz val="14"/>
      <name val="宋体"/>
      <charset val="134"/>
    </font>
    <font>
      <b/>
      <sz val="14"/>
      <name val="宋体"/>
      <charset val="134"/>
    </font>
    <font>
      <b/>
      <sz val="18"/>
      <name val="宋体"/>
      <charset val="134"/>
    </font>
    <font>
      <sz val="18"/>
      <name val="宋体"/>
      <charset val="134"/>
    </font>
    <font>
      <b/>
      <sz val="30"/>
      <name val="宋体"/>
      <charset val="134"/>
    </font>
    <font>
      <sz val="18"/>
      <color indexed="8"/>
      <name val="宋体"/>
      <charset val="134"/>
    </font>
    <font>
      <sz val="16"/>
      <name val="黑体"/>
      <charset val="134"/>
    </font>
    <font>
      <sz val="48"/>
      <name val="宋体"/>
      <charset val="134"/>
    </font>
    <font>
      <sz val="48"/>
      <name val="方正小标宋_GBK"/>
      <charset val="134"/>
    </font>
    <font>
      <sz val="2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30"/>
      <name val="Times New Roman"/>
      <charset val="134"/>
    </font>
  </fonts>
  <fills count="36">
    <fill>
      <patternFill patternType="none"/>
    </fill>
    <fill>
      <patternFill patternType="gray125"/>
    </fill>
    <fill>
      <patternFill patternType="solid">
        <fgColor indexed="9"/>
        <bgColor indexed="64"/>
      </patternFill>
    </fill>
    <fill>
      <patternFill patternType="solid">
        <fgColor indexed="9"/>
        <bgColor indexed="22"/>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43" fillId="0" borderId="0" applyFont="0" applyFill="0" applyBorder="0" applyAlignment="0" applyProtection="0">
      <alignment vertical="center"/>
    </xf>
    <xf numFmtId="9" fontId="43" fillId="0" borderId="0" applyFont="0" applyFill="0" applyBorder="0" applyAlignment="0" applyProtection="0">
      <alignment vertical="center"/>
    </xf>
    <xf numFmtId="41" fontId="43" fillId="0" borderId="0" applyFont="0" applyFill="0" applyBorder="0" applyAlignment="0" applyProtection="0">
      <alignment vertical="center"/>
    </xf>
    <xf numFmtId="42" fontId="43"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5" borderId="20"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21" applyNumberFormat="0" applyFill="0" applyAlignment="0" applyProtection="0">
      <alignment vertical="center"/>
    </xf>
    <xf numFmtId="0" fontId="50" fillId="0" borderId="21" applyNumberFormat="0" applyFill="0" applyAlignment="0" applyProtection="0">
      <alignment vertical="center"/>
    </xf>
    <xf numFmtId="0" fontId="51" fillId="0" borderId="22" applyNumberFormat="0" applyFill="0" applyAlignment="0" applyProtection="0">
      <alignment vertical="center"/>
    </xf>
    <xf numFmtId="0" fontId="51" fillId="0" borderId="0" applyNumberFormat="0" applyFill="0" applyBorder="0" applyAlignment="0" applyProtection="0">
      <alignment vertical="center"/>
    </xf>
    <xf numFmtId="0" fontId="52" fillId="6" borderId="23" applyNumberFormat="0" applyAlignment="0" applyProtection="0">
      <alignment vertical="center"/>
    </xf>
    <xf numFmtId="0" fontId="53" fillId="7" borderId="24" applyNumberFormat="0" applyAlignment="0" applyProtection="0">
      <alignment vertical="center"/>
    </xf>
    <xf numFmtId="0" fontId="54" fillId="7" borderId="23" applyNumberFormat="0" applyAlignment="0" applyProtection="0">
      <alignment vertical="center"/>
    </xf>
    <xf numFmtId="0" fontId="55" fillId="8" borderId="25" applyNumberFormat="0" applyAlignment="0" applyProtection="0">
      <alignment vertical="center"/>
    </xf>
    <xf numFmtId="0" fontId="56" fillId="0" borderId="26" applyNumberFormat="0" applyFill="0" applyAlignment="0" applyProtection="0">
      <alignment vertical="center"/>
    </xf>
    <xf numFmtId="0" fontId="57" fillId="0" borderId="27" applyNumberFormat="0" applyFill="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1" fillId="12"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1" fillId="15" borderId="0" applyNumberFormat="0" applyBorder="0" applyAlignment="0" applyProtection="0">
      <alignment vertical="center"/>
    </xf>
    <xf numFmtId="0" fontId="61"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1" fillId="19" borderId="0" applyNumberFormat="0" applyBorder="0" applyAlignment="0" applyProtection="0">
      <alignment vertical="center"/>
    </xf>
    <xf numFmtId="0" fontId="61" fillId="20" borderId="0" applyNumberFormat="0" applyBorder="0" applyAlignment="0" applyProtection="0">
      <alignment vertical="center"/>
    </xf>
    <xf numFmtId="0" fontId="62" fillId="21" borderId="0" applyNumberFormat="0" applyBorder="0" applyAlignment="0" applyProtection="0">
      <alignment vertical="center"/>
    </xf>
    <xf numFmtId="0" fontId="62" fillId="22" borderId="0" applyNumberFormat="0" applyBorder="0" applyAlignment="0" applyProtection="0">
      <alignment vertical="center"/>
    </xf>
    <xf numFmtId="0" fontId="61" fillId="23" borderId="0" applyNumberFormat="0" applyBorder="0" applyAlignment="0" applyProtection="0">
      <alignment vertical="center"/>
    </xf>
    <xf numFmtId="0" fontId="61" fillId="24" borderId="0" applyNumberFormat="0" applyBorder="0" applyAlignment="0" applyProtection="0">
      <alignment vertical="center"/>
    </xf>
    <xf numFmtId="0" fontId="62" fillId="25" borderId="0" applyNumberFormat="0" applyBorder="0" applyAlignment="0" applyProtection="0">
      <alignment vertical="center"/>
    </xf>
    <xf numFmtId="0" fontId="62" fillId="26" borderId="0" applyNumberFormat="0" applyBorder="0" applyAlignment="0" applyProtection="0">
      <alignment vertical="center"/>
    </xf>
    <xf numFmtId="0" fontId="61" fillId="27" borderId="0" applyNumberFormat="0" applyBorder="0" applyAlignment="0" applyProtection="0">
      <alignment vertical="center"/>
    </xf>
    <xf numFmtId="0" fontId="61" fillId="28" borderId="0" applyNumberFormat="0" applyBorder="0" applyAlignment="0" applyProtection="0">
      <alignment vertical="center"/>
    </xf>
    <xf numFmtId="0" fontId="62" fillId="29" borderId="0" applyNumberFormat="0" applyBorder="0" applyAlignment="0" applyProtection="0">
      <alignment vertical="center"/>
    </xf>
    <xf numFmtId="0" fontId="62" fillId="30" borderId="0" applyNumberFormat="0" applyBorder="0" applyAlignment="0" applyProtection="0">
      <alignment vertical="center"/>
    </xf>
    <xf numFmtId="0" fontId="61" fillId="31" borderId="0" applyNumberFormat="0" applyBorder="0" applyAlignment="0" applyProtection="0">
      <alignment vertical="center"/>
    </xf>
    <xf numFmtId="0" fontId="61" fillId="32" borderId="0" applyNumberFormat="0" applyBorder="0" applyAlignment="0" applyProtection="0">
      <alignment vertical="center"/>
    </xf>
    <xf numFmtId="0" fontId="62" fillId="33" borderId="0" applyNumberFormat="0" applyBorder="0" applyAlignment="0" applyProtection="0">
      <alignment vertical="center"/>
    </xf>
    <xf numFmtId="0" fontId="62" fillId="34" borderId="0" applyNumberFormat="0" applyBorder="0" applyAlignment="0" applyProtection="0">
      <alignment vertical="center"/>
    </xf>
    <xf numFmtId="0" fontId="61"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232">
    <xf numFmtId="0" fontId="0" fillId="0" borderId="0" xfId="0">
      <alignment vertical="center"/>
    </xf>
    <xf numFmtId="0" fontId="0" fillId="2" borderId="0" xfId="0" applyFill="1">
      <alignment vertical="center"/>
    </xf>
    <xf numFmtId="0" fontId="0" fillId="0" borderId="0" xfId="0" applyAlignment="1">
      <alignment horizontal="left" vertical="center"/>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2" fillId="3" borderId="1" xfId="0" applyFont="1" applyFill="1" applyBorder="1" applyAlignment="1">
      <alignment horizontal="center"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 fillId="0" borderId="1" xfId="0" applyFont="1" applyBorder="1" applyAlignment="1">
      <alignment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right" vertical="center" wrapText="1"/>
    </xf>
    <xf numFmtId="0" fontId="5" fillId="0" borderId="0" xfId="0" applyFont="1" applyBorder="1" applyAlignment="1">
      <alignment horizontal="left" vertical="center" wrapText="1"/>
    </xf>
    <xf numFmtId="0" fontId="2" fillId="0" borderId="0" xfId="0" applyFont="1" applyBorder="1" applyAlignment="1">
      <alignment horizontal="right" vertical="center" wrapText="1"/>
    </xf>
    <xf numFmtId="4" fontId="3"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176" fontId="3" fillId="0" borderId="1"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4" xfId="0" applyFont="1" applyBorder="1" applyAlignment="1">
      <alignment horizontal="left" vertical="center" wrapText="1"/>
    </xf>
    <xf numFmtId="0" fontId="4" fillId="0" borderId="4" xfId="0" applyFont="1" applyBorder="1" applyAlignment="1">
      <alignment vertical="center" wrapText="1"/>
    </xf>
    <xf numFmtId="0" fontId="3" fillId="0" borderId="5" xfId="0" applyFont="1" applyBorder="1" applyAlignment="1">
      <alignment vertical="center" wrapText="1"/>
    </xf>
    <xf numFmtId="0" fontId="3" fillId="0" borderId="5" xfId="0" applyFont="1" applyBorder="1" applyAlignment="1">
      <alignment horizontal="left" vertical="center" wrapText="1"/>
    </xf>
    <xf numFmtId="0" fontId="4" fillId="0" borderId="5" xfId="0" applyFont="1" applyBorder="1" applyAlignment="1">
      <alignmen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right" vertical="center" wrapText="1"/>
    </xf>
    <xf numFmtId="0" fontId="3" fillId="0" borderId="3" xfId="0" applyFont="1" applyBorder="1" applyAlignment="1">
      <alignment horizontal="center" vertical="center" wrapText="1"/>
    </xf>
    <xf numFmtId="0" fontId="3" fillId="0" borderId="2" xfId="0" applyFont="1" applyBorder="1" applyAlignment="1">
      <alignment horizontal="left" vertical="center" wrapText="1"/>
    </xf>
    <xf numFmtId="0" fontId="4" fillId="0" borderId="2" xfId="0" applyFont="1" applyBorder="1" applyAlignment="1">
      <alignment vertical="center" wrapText="1"/>
    </xf>
    <xf numFmtId="4" fontId="6" fillId="0" borderId="7" xfId="0" applyNumberFormat="1" applyFont="1" applyBorder="1" applyAlignment="1">
      <alignment horizontal="right" vertical="center" wrapText="1"/>
    </xf>
    <xf numFmtId="0" fontId="6" fillId="0" borderId="7" xfId="0" applyFont="1" applyBorder="1" applyAlignment="1">
      <alignment horizontal="left" vertical="center" wrapText="1"/>
    </xf>
    <xf numFmtId="14" fontId="6" fillId="0" borderId="7"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8" xfId="0" applyFont="1" applyBorder="1" applyAlignment="1">
      <alignment vertical="center" wrapText="1"/>
    </xf>
    <xf numFmtId="0" fontId="7" fillId="0" borderId="1" xfId="0" applyFont="1" applyBorder="1" applyAlignment="1">
      <alignment horizontal="lef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4" fontId="3" fillId="0" borderId="4" xfId="0" applyNumberFormat="1" applyFont="1" applyBorder="1" applyAlignment="1">
      <alignment horizontal="right" vertical="center" wrapText="1"/>
    </xf>
    <xf numFmtId="0" fontId="0" fillId="0" borderId="5" xfId="0" applyBorder="1" applyAlignment="1">
      <alignment horizontal="center" vertical="center"/>
    </xf>
    <xf numFmtId="0" fontId="0" fillId="0" borderId="5" xfId="0" applyBorder="1">
      <alignment vertical="center"/>
    </xf>
    <xf numFmtId="4" fontId="3" fillId="0" borderId="4" xfId="0" applyNumberFormat="1" applyFont="1" applyBorder="1" applyAlignment="1">
      <alignment horizontal="left" vertical="center" wrapText="1"/>
    </xf>
    <xf numFmtId="0" fontId="4" fillId="0" borderId="4" xfId="0" applyFont="1" applyBorder="1" applyAlignment="1">
      <alignment horizontal="left" vertical="center" wrapText="1"/>
    </xf>
    <xf numFmtId="176" fontId="3" fillId="0" borderId="4" xfId="0" applyNumberFormat="1" applyFont="1" applyBorder="1" applyAlignment="1">
      <alignment horizontal="center" vertical="center" wrapText="1"/>
    </xf>
    <xf numFmtId="4" fontId="0" fillId="0" borderId="5" xfId="0" applyNumberFormat="1" applyBorder="1">
      <alignment vertical="center"/>
    </xf>
    <xf numFmtId="0" fontId="0" fillId="0" borderId="5" xfId="0" applyBorder="1" applyAlignment="1">
      <alignment horizontal="left" vertical="center"/>
    </xf>
    <xf numFmtId="0" fontId="0" fillId="0" borderId="0" xfId="0" applyFont="1">
      <alignment vertical="center"/>
    </xf>
    <xf numFmtId="0" fontId="8" fillId="0" borderId="0" xfId="0" applyFont="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right" vertical="center" wrapText="1"/>
    </xf>
    <xf numFmtId="0" fontId="9" fillId="0" borderId="0" xfId="0" applyFont="1" applyBorder="1" applyAlignment="1">
      <alignment horizontal="center" vertical="center" wrapText="1"/>
    </xf>
    <xf numFmtId="0" fontId="10" fillId="0" borderId="0" xfId="0" applyFont="1" applyBorder="1" applyAlignment="1">
      <alignment horizontal="right"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4" fontId="11" fillId="0" borderId="1" xfId="0" applyNumberFormat="1" applyFont="1" applyBorder="1" applyAlignment="1">
      <alignment horizontal="righ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5" xfId="0" applyFont="1" applyFill="1" applyBorder="1" applyAlignment="1">
      <alignment horizontal="center" vertical="center" wrapText="1"/>
    </xf>
    <xf numFmtId="4" fontId="11" fillId="0" borderId="5" xfId="0" applyNumberFormat="1" applyFont="1" applyFill="1" applyBorder="1" applyAlignment="1">
      <alignment horizontal="right" vertical="center" wrapText="1"/>
    </xf>
    <xf numFmtId="0" fontId="12" fillId="0" borderId="5" xfId="0" applyFont="1" applyBorder="1">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horizontal="center"/>
    </xf>
    <xf numFmtId="0" fontId="13" fillId="0" borderId="0" xfId="0" applyFont="1" applyAlignment="1">
      <alignment horizontal="right" vertical="center" wrapText="1"/>
    </xf>
    <xf numFmtId="0" fontId="14" fillId="0" borderId="5" xfId="0" applyFont="1" applyBorder="1" applyAlignment="1">
      <alignment horizontal="center" vertical="center"/>
    </xf>
    <xf numFmtId="0" fontId="14" fillId="0" borderId="5" xfId="0" applyFont="1" applyBorder="1" applyAlignment="1">
      <alignment horizontal="center" vertical="center" wrapText="1"/>
    </xf>
    <xf numFmtId="0" fontId="14" fillId="0" borderId="5" xfId="0" applyFont="1" applyBorder="1" applyAlignment="1">
      <alignment horizontal="left" vertical="center"/>
    </xf>
    <xf numFmtId="0" fontId="0" fillId="0" borderId="5" xfId="0" applyFont="1" applyBorder="1" applyAlignment="1">
      <alignment vertical="center" wrapText="1"/>
    </xf>
    <xf numFmtId="0" fontId="0" fillId="0" borderId="0" xfId="0" applyAlignment="1">
      <alignment vertical="center"/>
    </xf>
    <xf numFmtId="0" fontId="14" fillId="0" borderId="5" xfId="0" applyFont="1" applyBorder="1">
      <alignment vertical="center"/>
    </xf>
    <xf numFmtId="0" fontId="13" fillId="0" borderId="5" xfId="0" applyFont="1" applyBorder="1" applyAlignment="1">
      <alignment horizontal="left" vertical="center" wrapText="1"/>
    </xf>
    <xf numFmtId="0" fontId="14" fillId="0" borderId="5" xfId="0" applyFont="1" applyBorder="1" applyAlignment="1">
      <alignment vertical="center" wrapText="1"/>
    </xf>
    <xf numFmtId="0" fontId="0" fillId="0" borderId="5" xfId="0" applyBorder="1" applyAlignment="1">
      <alignment vertical="center" wrapText="1"/>
    </xf>
    <xf numFmtId="0" fontId="13" fillId="2" borderId="5" xfId="0" applyFont="1" applyFill="1" applyBorder="1" applyAlignment="1">
      <alignment horizontal="left" vertical="center" wrapText="1"/>
    </xf>
    <xf numFmtId="0" fontId="13" fillId="0" borderId="5" xfId="0" applyFont="1" applyBorder="1" applyAlignment="1">
      <alignment vertical="center" wrapText="1"/>
    </xf>
    <xf numFmtId="0" fontId="13" fillId="0" borderId="5" xfId="0" applyFont="1" applyBorder="1" applyAlignment="1">
      <alignment horizontal="left" vertical="center"/>
    </xf>
    <xf numFmtId="0" fontId="0" fillId="0" borderId="0" xfId="0" applyFill="1" applyAlignment="1">
      <alignment vertical="center"/>
    </xf>
    <xf numFmtId="0" fontId="14" fillId="0" borderId="5" xfId="0" applyFont="1" applyFill="1" applyBorder="1" applyAlignment="1">
      <alignment horizontal="left" vertical="center" wrapText="1"/>
    </xf>
    <xf numFmtId="0" fontId="15" fillId="0" borderId="5" xfId="0" applyFont="1" applyFill="1" applyBorder="1" applyAlignment="1">
      <alignment horizontal="center" vertical="center"/>
    </xf>
    <xf numFmtId="0" fontId="13" fillId="0" borderId="5" xfId="0" applyFont="1" applyFill="1" applyBorder="1" applyAlignment="1">
      <alignment horizontal="left" vertical="center" wrapText="1"/>
    </xf>
    <xf numFmtId="0" fontId="0" fillId="0" borderId="5" xfId="0" applyFill="1" applyBorder="1">
      <alignment vertical="center"/>
    </xf>
    <xf numFmtId="0" fontId="14" fillId="0" borderId="5" xfId="0" applyFont="1" applyFill="1" applyBorder="1" applyAlignment="1">
      <alignment horizontal="center" vertical="center"/>
    </xf>
    <xf numFmtId="0" fontId="15" fillId="0" borderId="5" xfId="0" applyFont="1" applyBorder="1" applyAlignment="1">
      <alignment horizontal="center" vertical="center"/>
    </xf>
    <xf numFmtId="3" fontId="4" fillId="0" borderId="1" xfId="0" applyNumberFormat="1" applyFont="1" applyBorder="1" applyAlignment="1">
      <alignment horizontal="right" vertical="center" wrapText="1"/>
    </xf>
    <xf numFmtId="0" fontId="16" fillId="0" borderId="0" xfId="0" applyFo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6" fillId="0" borderId="0" xfId="0" applyFont="1" applyAlignment="1">
      <alignment horizontal="right" vertical="center" wrapText="1"/>
    </xf>
    <xf numFmtId="0" fontId="16" fillId="0" borderId="5" xfId="0" applyFont="1" applyBorder="1" applyAlignment="1">
      <alignment horizontal="center" vertical="center"/>
    </xf>
    <xf numFmtId="0" fontId="16" fillId="0" borderId="5" xfId="0" applyFont="1" applyBorder="1" applyAlignment="1">
      <alignment horizontal="center" vertical="center" wrapText="1"/>
    </xf>
    <xf numFmtId="0" fontId="16" fillId="0" borderId="5" xfId="0" applyFont="1" applyBorder="1">
      <alignment vertical="center"/>
    </xf>
    <xf numFmtId="0" fontId="16" fillId="0" borderId="5" xfId="0" applyFont="1" applyBorder="1" applyAlignment="1">
      <alignment vertical="center" wrapText="1"/>
    </xf>
    <xf numFmtId="0" fontId="16" fillId="0" borderId="5" xfId="0" applyFont="1" applyFill="1" applyBorder="1" applyAlignment="1">
      <alignment horizontal="center" vertical="center"/>
    </xf>
    <xf numFmtId="0" fontId="16" fillId="0" borderId="0" xfId="0" applyFont="1" applyAlignment="1">
      <alignment vertical="center" wrapText="1"/>
    </xf>
    <xf numFmtId="0" fontId="14" fillId="0" borderId="0" xfId="0" applyFont="1" applyFill="1" applyAlignment="1">
      <alignment horizontal="center" vertical="center" wrapText="1"/>
    </xf>
    <xf numFmtId="0" fontId="13" fillId="0" borderId="0" xfId="0" applyFont="1" applyFill="1" applyAlignment="1">
      <alignment vertical="center" wrapText="1"/>
    </xf>
    <xf numFmtId="0" fontId="18" fillId="0" borderId="0" xfId="0" applyFont="1" applyFill="1" applyAlignment="1">
      <alignment vertical="center" wrapText="1"/>
    </xf>
    <xf numFmtId="0" fontId="13" fillId="0" borderId="0" xfId="0" applyFont="1" applyFill="1" applyAlignment="1">
      <alignment vertical="center"/>
    </xf>
    <xf numFmtId="0" fontId="14" fillId="0" borderId="0" xfId="0" applyFont="1" applyFill="1" applyAlignment="1">
      <alignment vertical="center"/>
    </xf>
    <xf numFmtId="37" fontId="13" fillId="2" borderId="0" xfId="0" applyNumberFormat="1" applyFont="1" applyFill="1" applyBorder="1" applyAlignment="1">
      <alignment horizontal="left" vertical="center" wrapText="1"/>
    </xf>
    <xf numFmtId="0" fontId="13" fillId="0" borderId="0" xfId="0" applyFont="1" applyFill="1" applyBorder="1" applyAlignment="1">
      <alignment vertical="center" wrapText="1"/>
    </xf>
    <xf numFmtId="37" fontId="14" fillId="2" borderId="0" xfId="0" applyNumberFormat="1" applyFont="1" applyFill="1" applyBorder="1" applyAlignment="1">
      <alignment horizontal="left" vertical="center" wrapText="1"/>
    </xf>
    <xf numFmtId="0" fontId="14" fillId="0" borderId="0" xfId="0" applyFont="1" applyFill="1" applyBorder="1" applyAlignment="1">
      <alignment vertical="center" wrapText="1"/>
    </xf>
    <xf numFmtId="0" fontId="19" fillId="0" borderId="0" xfId="0" applyFont="1" applyFill="1" applyAlignment="1">
      <alignment vertical="center" wrapText="1"/>
    </xf>
    <xf numFmtId="0" fontId="19" fillId="0" borderId="0" xfId="0" applyFont="1" applyFill="1" applyAlignment="1">
      <alignment horizontal="left" vertical="center" wrapText="1"/>
    </xf>
    <xf numFmtId="177" fontId="19" fillId="0" borderId="0" xfId="0" applyNumberFormat="1" applyFont="1" applyFill="1" applyAlignment="1">
      <alignment horizontal="center" vertical="center" wrapText="1"/>
    </xf>
    <xf numFmtId="177" fontId="20" fillId="0" borderId="0" xfId="0" applyNumberFormat="1" applyFont="1" applyFill="1" applyAlignment="1">
      <alignment horizontal="center" vertical="center" wrapText="1"/>
    </xf>
    <xf numFmtId="178" fontId="19" fillId="0" borderId="0" xfId="1" applyNumberFormat="1" applyFont="1" applyFill="1" applyAlignment="1">
      <alignment horizontal="center" vertical="center" wrapText="1"/>
    </xf>
    <xf numFmtId="0" fontId="19" fillId="0" borderId="0" xfId="0" applyFont="1" applyFill="1" applyAlignment="1">
      <alignment vertical="center"/>
    </xf>
    <xf numFmtId="0" fontId="20" fillId="0" borderId="0" xfId="0" applyFont="1" applyFill="1" applyAlignment="1">
      <alignment horizontal="left" vertical="center" wrapText="1"/>
    </xf>
    <xf numFmtId="0" fontId="21" fillId="0" borderId="0" xfId="0" applyFont="1" applyFill="1" applyAlignment="1">
      <alignment horizontal="center" vertical="center" wrapText="1"/>
    </xf>
    <xf numFmtId="0" fontId="21" fillId="0" borderId="0" xfId="0" applyFont="1" applyFill="1" applyAlignment="1">
      <alignment horizontal="left" vertical="center" wrapText="1"/>
    </xf>
    <xf numFmtId="178" fontId="21" fillId="0" borderId="0" xfId="1" applyNumberFormat="1" applyFont="1" applyFill="1" applyAlignment="1">
      <alignment horizontal="center" vertical="center" wrapText="1"/>
    </xf>
    <xf numFmtId="0" fontId="19" fillId="0" borderId="0" xfId="0" applyFont="1" applyBorder="1" applyAlignment="1">
      <alignment horizontal="left" vertical="center" wrapText="1"/>
    </xf>
    <xf numFmtId="177" fontId="20" fillId="0" borderId="0" xfId="0" applyNumberFormat="1" applyFont="1" applyFill="1" applyBorder="1" applyAlignment="1">
      <alignment horizontal="center" vertical="center" wrapText="1"/>
    </xf>
    <xf numFmtId="177" fontId="20" fillId="0" borderId="0" xfId="0" applyNumberFormat="1" applyFont="1" applyBorder="1" applyAlignment="1">
      <alignment horizontal="center" vertical="center" wrapText="1"/>
    </xf>
    <xf numFmtId="177" fontId="20" fillId="0" borderId="0" xfId="0" applyNumberFormat="1" applyFont="1" applyAlignment="1">
      <alignment horizontal="center" vertical="center" wrapText="1"/>
    </xf>
    <xf numFmtId="177" fontId="19" fillId="0" borderId="0" xfId="0" applyNumberFormat="1" applyFont="1" applyAlignment="1">
      <alignment horizontal="center" vertical="center" wrapText="1"/>
    </xf>
    <xf numFmtId="0" fontId="19" fillId="0" borderId="0" xfId="0" applyFont="1" applyAlignment="1">
      <alignment horizontal="left" vertical="center" wrapText="1"/>
    </xf>
    <xf numFmtId="178" fontId="19" fillId="0" borderId="0" xfId="1" applyNumberFormat="1" applyFont="1" applyAlignment="1">
      <alignment horizontal="center" vertical="center" wrapText="1"/>
    </xf>
    <xf numFmtId="0" fontId="13" fillId="0" borderId="5" xfId="0" applyFont="1" applyFill="1" applyBorder="1" applyAlignment="1">
      <alignment horizontal="center" vertical="center" wrapText="1"/>
    </xf>
    <xf numFmtId="0" fontId="14" fillId="3" borderId="5" xfId="0" applyFont="1" applyFill="1" applyBorder="1" applyAlignment="1">
      <alignment horizontal="left" vertical="center" wrapText="1"/>
    </xf>
    <xf numFmtId="177" fontId="14" fillId="0" borderId="5" xfId="0" applyNumberFormat="1" applyFont="1" applyFill="1" applyBorder="1" applyAlignment="1">
      <alignment horizontal="center" vertical="center" wrapText="1"/>
    </xf>
    <xf numFmtId="177" fontId="14" fillId="3" borderId="5" xfId="0" applyNumberFormat="1" applyFont="1" applyFill="1" applyBorder="1" applyAlignment="1">
      <alignment horizontal="center" vertical="center" wrapText="1"/>
    </xf>
    <xf numFmtId="177" fontId="13" fillId="3" borderId="5" xfId="0" applyNumberFormat="1" applyFont="1" applyFill="1" applyBorder="1" applyAlignment="1">
      <alignment horizontal="center" vertical="center" wrapText="1"/>
    </xf>
    <xf numFmtId="0" fontId="13" fillId="3" borderId="5" xfId="0" applyFont="1" applyFill="1" applyBorder="1" applyAlignment="1">
      <alignment horizontal="left" vertical="center" wrapText="1"/>
    </xf>
    <xf numFmtId="178" fontId="13" fillId="3" borderId="5" xfId="1" applyNumberFormat="1" applyFont="1" applyFill="1" applyBorder="1" applyAlignment="1">
      <alignment horizontal="center" vertical="center" wrapText="1"/>
    </xf>
    <xf numFmtId="177" fontId="14" fillId="3" borderId="12" xfId="0" applyNumberFormat="1" applyFont="1" applyFill="1" applyBorder="1" applyAlignment="1">
      <alignment horizontal="center" vertical="center" wrapText="1"/>
    </xf>
    <xf numFmtId="177" fontId="14" fillId="3" borderId="13" xfId="0" applyNumberFormat="1" applyFont="1" applyFill="1" applyBorder="1" applyAlignment="1">
      <alignment horizontal="center" vertical="center" wrapText="1"/>
    </xf>
    <xf numFmtId="0" fontId="14" fillId="3" borderId="5" xfId="0" applyFont="1" applyFill="1" applyBorder="1" applyAlignment="1">
      <alignment horizontal="center" vertical="center" wrapText="1"/>
    </xf>
    <xf numFmtId="178" fontId="14" fillId="3" borderId="14" xfId="1" applyNumberFormat="1" applyFont="1" applyFill="1" applyBorder="1" applyAlignment="1">
      <alignment horizontal="center" vertical="center" wrapText="1"/>
    </xf>
    <xf numFmtId="177" fontId="14" fillId="3" borderId="15" xfId="0" applyNumberFormat="1" applyFont="1" applyFill="1" applyBorder="1" applyAlignment="1">
      <alignment horizontal="center" vertical="center" wrapText="1"/>
    </xf>
    <xf numFmtId="178" fontId="14" fillId="3" borderId="5" xfId="1" applyNumberFormat="1"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5" xfId="0" applyFont="1" applyFill="1" applyBorder="1" applyAlignment="1">
      <alignment horizontal="left" vertical="center" wrapText="1"/>
    </xf>
    <xf numFmtId="177" fontId="22" fillId="3" borderId="5" xfId="0" applyNumberFormat="1" applyFont="1" applyFill="1" applyBorder="1" applyAlignment="1">
      <alignment horizontal="center" vertical="center" wrapText="1"/>
    </xf>
    <xf numFmtId="37" fontId="13" fillId="2" borderId="5" xfId="51" applyNumberFormat="1" applyFont="1" applyFill="1" applyBorder="1" applyAlignment="1">
      <alignment horizontal="left" vertical="center" wrapText="1"/>
    </xf>
    <xf numFmtId="177" fontId="14" fillId="2" borderId="5" xfId="0" applyNumberFormat="1" applyFont="1" applyFill="1" applyBorder="1" applyAlignment="1">
      <alignment horizontal="center" vertical="center" wrapText="1"/>
    </xf>
    <xf numFmtId="177" fontId="13" fillId="2" borderId="5" xfId="53" applyNumberFormat="1" applyFont="1" applyFill="1" applyBorder="1" applyAlignment="1">
      <alignment horizontal="center" vertical="center" wrapText="1"/>
    </xf>
    <xf numFmtId="177" fontId="13" fillId="2" borderId="5" xfId="0" applyNumberFormat="1" applyFont="1" applyFill="1" applyBorder="1" applyAlignment="1">
      <alignment horizontal="center" vertical="center" wrapText="1"/>
    </xf>
    <xf numFmtId="4" fontId="13" fillId="2" borderId="5" xfId="49" applyNumberFormat="1" applyFont="1" applyFill="1" applyBorder="1" applyAlignment="1">
      <alignment horizontal="left" vertical="center" wrapText="1"/>
    </xf>
    <xf numFmtId="178" fontId="13" fillId="2" borderId="5" xfId="1" applyNumberFormat="1" applyFont="1" applyFill="1" applyBorder="1" applyAlignment="1" applyProtection="1">
      <alignment horizontal="center" vertical="center" wrapText="1"/>
    </xf>
    <xf numFmtId="37" fontId="13" fillId="2" borderId="5" xfId="50" applyNumberFormat="1" applyFont="1" applyFill="1" applyBorder="1" applyAlignment="1">
      <alignment horizontal="left" vertical="center" wrapText="1"/>
    </xf>
    <xf numFmtId="177" fontId="13" fillId="2" borderId="5" xfId="52" applyNumberFormat="1" applyFont="1" applyFill="1" applyBorder="1" applyAlignment="1">
      <alignment horizontal="center" vertical="center" wrapText="1"/>
    </xf>
    <xf numFmtId="4" fontId="13" fillId="2" borderId="5" xfId="54" applyNumberFormat="1" applyFont="1" applyFill="1" applyBorder="1" applyAlignment="1">
      <alignment horizontal="left" vertical="center" wrapText="1"/>
    </xf>
    <xf numFmtId="37" fontId="13" fillId="2" borderId="5" xfId="0" applyNumberFormat="1" applyFont="1" applyFill="1" applyBorder="1" applyAlignment="1">
      <alignment horizontal="left" vertical="center" wrapText="1"/>
    </xf>
    <xf numFmtId="178" fontId="13" fillId="2" borderId="5" xfId="1" applyNumberFormat="1" applyFont="1" applyFill="1" applyBorder="1" applyAlignment="1">
      <alignment horizontal="center" vertical="center" wrapText="1"/>
    </xf>
    <xf numFmtId="0" fontId="13" fillId="0" borderId="0" xfId="0" applyFont="1" applyAlignment="1">
      <alignment horizontal="left" vertical="center" wrapText="1"/>
    </xf>
    <xf numFmtId="0" fontId="14" fillId="3" borderId="16" xfId="0" applyFont="1" applyFill="1" applyBorder="1" applyAlignment="1">
      <alignment horizontal="center" vertical="center" wrapText="1"/>
    </xf>
    <xf numFmtId="0" fontId="14" fillId="2" borderId="5" xfId="0" applyFont="1" applyFill="1" applyBorder="1" applyAlignment="1">
      <alignment horizontal="left" vertical="center" wrapText="1"/>
    </xf>
    <xf numFmtId="1" fontId="14" fillId="2" borderId="5" xfId="0" applyNumberFormat="1" applyFont="1" applyFill="1" applyBorder="1" applyAlignment="1">
      <alignment horizontal="center" vertical="center" wrapText="1"/>
    </xf>
    <xf numFmtId="4" fontId="13" fillId="2" borderId="5" xfId="0" applyNumberFormat="1" applyFont="1" applyFill="1" applyBorder="1" applyAlignment="1">
      <alignment horizontal="left" vertical="center" wrapText="1"/>
    </xf>
    <xf numFmtId="0" fontId="13" fillId="2" borderId="12" xfId="0" applyFont="1" applyFill="1" applyBorder="1" applyAlignment="1">
      <alignment horizontal="center" vertical="center" wrapText="1"/>
    </xf>
    <xf numFmtId="177" fontId="13" fillId="2" borderId="12" xfId="0" applyNumberFormat="1" applyFont="1" applyFill="1" applyBorder="1" applyAlignment="1">
      <alignment horizontal="center" vertical="center" wrapText="1"/>
    </xf>
    <xf numFmtId="178" fontId="13" fillId="2" borderId="12" xfId="1" applyNumberFormat="1" applyFont="1" applyFill="1" applyBorder="1" applyAlignment="1">
      <alignment horizontal="center" vertical="center" wrapText="1"/>
    </xf>
    <xf numFmtId="0" fontId="13" fillId="2" borderId="15" xfId="0" applyFont="1" applyFill="1" applyBorder="1" applyAlignment="1">
      <alignment horizontal="center" vertical="center" wrapText="1"/>
    </xf>
    <xf numFmtId="177" fontId="13" fillId="2" borderId="15" xfId="0" applyNumberFormat="1" applyFont="1" applyFill="1" applyBorder="1" applyAlignment="1">
      <alignment horizontal="center" vertical="center" wrapText="1"/>
    </xf>
    <xf numFmtId="178" fontId="13" fillId="2" borderId="15" xfId="1"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5" xfId="0" applyNumberFormat="1" applyFont="1" applyFill="1" applyBorder="1" applyAlignment="1">
      <alignment horizontal="left" vertical="center" wrapText="1"/>
    </xf>
    <xf numFmtId="0" fontId="23" fillId="2" borderId="5" xfId="0" applyFont="1" applyFill="1" applyBorder="1" applyAlignment="1">
      <alignment horizontal="left" vertical="center" wrapText="1"/>
    </xf>
    <xf numFmtId="178" fontId="23" fillId="2" borderId="5" xfId="1" applyNumberFormat="1" applyFont="1" applyFill="1" applyBorder="1" applyAlignment="1">
      <alignment horizontal="center" vertical="center" wrapText="1"/>
    </xf>
    <xf numFmtId="1" fontId="14" fillId="3" borderId="5" xfId="0" applyNumberFormat="1" applyFont="1" applyFill="1" applyBorder="1" applyAlignment="1">
      <alignment horizontal="center" vertical="center" wrapText="1"/>
    </xf>
    <xf numFmtId="1" fontId="14" fillId="2" borderId="5" xfId="0" applyNumberFormat="1" applyFont="1" applyFill="1" applyBorder="1" applyAlignment="1">
      <alignment horizontal="left" vertical="center" wrapText="1"/>
    </xf>
    <xf numFmtId="1" fontId="14" fillId="3" borderId="5" xfId="0" applyNumberFormat="1" applyFont="1" applyFill="1" applyBorder="1" applyAlignment="1">
      <alignment horizontal="left" vertical="center" wrapText="1"/>
    </xf>
    <xf numFmtId="0" fontId="24" fillId="2" borderId="5" xfId="0" applyFont="1" applyFill="1" applyBorder="1" applyAlignment="1">
      <alignment horizontal="left" vertical="center" wrapText="1"/>
    </xf>
    <xf numFmtId="1" fontId="13" fillId="2" borderId="5" xfId="0" applyNumberFormat="1" applyFont="1" applyFill="1" applyBorder="1" applyAlignment="1">
      <alignment horizontal="left" vertical="center" wrapText="1"/>
    </xf>
    <xf numFmtId="178" fontId="14" fillId="2" borderId="5" xfId="1" applyNumberFormat="1" applyFont="1" applyFill="1" applyBorder="1" applyAlignment="1" applyProtection="1">
      <alignment horizontal="center" vertical="center" wrapText="1"/>
    </xf>
    <xf numFmtId="0" fontId="13" fillId="2" borderId="5" xfId="0" applyFont="1" applyFill="1" applyBorder="1" applyAlignment="1">
      <alignment vertical="center" wrapText="1"/>
    </xf>
    <xf numFmtId="37" fontId="14" fillId="4" borderId="5" xfId="0" applyNumberFormat="1" applyFont="1" applyFill="1" applyBorder="1" applyAlignment="1">
      <alignment horizontal="left" vertical="center" wrapText="1"/>
    </xf>
    <xf numFmtId="0" fontId="14" fillId="2" borderId="5" xfId="0" applyFont="1" applyFill="1" applyBorder="1" applyAlignment="1">
      <alignment horizontal="center" vertical="center" wrapText="1"/>
    </xf>
    <xf numFmtId="178" fontId="14" fillId="2" borderId="5" xfId="0" applyNumberFormat="1" applyFont="1" applyFill="1" applyBorder="1" applyAlignment="1">
      <alignment horizontal="center" vertical="center" wrapText="1"/>
    </xf>
    <xf numFmtId="178" fontId="13" fillId="2" borderId="5" xfId="0" applyNumberFormat="1" applyFont="1" applyFill="1" applyBorder="1" applyAlignment="1">
      <alignment horizontal="center" vertical="center" wrapText="1"/>
    </xf>
    <xf numFmtId="178" fontId="13" fillId="2" borderId="5" xfId="0" applyNumberFormat="1" applyFont="1" applyFill="1" applyBorder="1" applyAlignment="1">
      <alignment horizontal="left" vertical="center" wrapText="1"/>
    </xf>
    <xf numFmtId="37" fontId="14" fillId="2" borderId="5" xfId="0" applyNumberFormat="1" applyFont="1" applyFill="1" applyBorder="1" applyAlignment="1">
      <alignment horizontal="left" vertical="center" wrapText="1"/>
    </xf>
    <xf numFmtId="178" fontId="14" fillId="2" borderId="5" xfId="0" applyNumberFormat="1" applyFont="1" applyFill="1" applyBorder="1" applyAlignment="1">
      <alignment horizontal="left" vertical="center" wrapText="1"/>
    </xf>
    <xf numFmtId="37" fontId="13" fillId="2" borderId="5" xfId="0" applyNumberFormat="1" applyFont="1" applyFill="1" applyBorder="1" applyAlignment="1">
      <alignment horizontal="center" vertical="center" wrapText="1"/>
    </xf>
    <xf numFmtId="177" fontId="14" fillId="2" borderId="5" xfId="0" applyNumberFormat="1" applyFont="1" applyFill="1" applyBorder="1" applyAlignment="1">
      <alignment horizontal="left" vertical="center" wrapText="1"/>
    </xf>
    <xf numFmtId="0" fontId="5" fillId="0" borderId="0" xfId="0" applyFont="1" applyBorder="1" applyAlignment="1">
      <alignment vertical="center" wrapText="1"/>
    </xf>
    <xf numFmtId="4" fontId="4" fillId="0" borderId="1" xfId="0" applyNumberFormat="1" applyFont="1" applyBorder="1" applyAlignment="1">
      <alignment horizontal="right" vertical="center" wrapText="1"/>
    </xf>
    <xf numFmtId="0" fontId="25" fillId="0" borderId="1" xfId="0" applyFont="1" applyBorder="1" applyAlignment="1">
      <alignment horizontal="center" vertical="center" wrapText="1"/>
    </xf>
    <xf numFmtId="0" fontId="3" fillId="0" borderId="1" xfId="0" applyFont="1" applyBorder="1" applyAlignment="1">
      <alignment horizontal="right" vertical="center" wrapText="1"/>
    </xf>
    <xf numFmtId="0" fontId="2" fillId="0" borderId="0" xfId="0" applyFont="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2" borderId="0" xfId="0" applyFill="1" applyAlignment="1">
      <alignment vertical="center" wrapText="1"/>
    </xf>
    <xf numFmtId="3" fontId="3" fillId="0" borderId="1" xfId="0" applyNumberFormat="1" applyFont="1" applyBorder="1" applyAlignment="1">
      <alignment horizontal="right" vertical="center" wrapText="1"/>
    </xf>
    <xf numFmtId="0" fontId="2" fillId="0" borderId="17" xfId="0" applyFont="1" applyBorder="1" applyAlignment="1">
      <alignment horizontal="center" vertical="center" wrapText="1"/>
    </xf>
    <xf numFmtId="3" fontId="0" fillId="0" borderId="0" xfId="0" applyNumberFormat="1" applyAlignment="1">
      <alignment vertical="center" wrapText="1"/>
    </xf>
    <xf numFmtId="0" fontId="0" fillId="0" borderId="17" xfId="0" applyBorder="1" applyAlignment="1">
      <alignment horizontal="center" vertical="center" wrapText="1"/>
    </xf>
    <xf numFmtId="0" fontId="0" fillId="2" borderId="0" xfId="0" applyFill="1" applyAlignment="1">
      <alignment horizontal="center" vertical="center" wrapText="1"/>
    </xf>
    <xf numFmtId="0" fontId="26" fillId="0" borderId="0" xfId="0" applyFont="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7" fillId="0" borderId="0" xfId="0" applyFont="1" applyAlignment="1">
      <alignment horizontal="center" vertical="center" wrapText="1"/>
    </xf>
    <xf numFmtId="0" fontId="22" fillId="3" borderId="1" xfId="0" applyFont="1" applyFill="1" applyBorder="1" applyAlignment="1">
      <alignment horizontal="center" vertical="center" wrapText="1"/>
    </xf>
    <xf numFmtId="0" fontId="28" fillId="0" borderId="1" xfId="0" applyFont="1" applyBorder="1" applyAlignment="1">
      <alignment horizontal="left" vertical="center" wrapText="1"/>
    </xf>
    <xf numFmtId="4" fontId="29" fillId="0" borderId="1" xfId="0" applyNumberFormat="1" applyFont="1" applyBorder="1" applyAlignment="1">
      <alignment horizontal="right" vertical="center" wrapText="1"/>
    </xf>
    <xf numFmtId="0" fontId="28" fillId="0" borderId="1" xfId="0" applyFont="1" applyBorder="1" applyAlignment="1">
      <alignment horizontal="center" vertical="center" wrapText="1"/>
    </xf>
    <xf numFmtId="4" fontId="29" fillId="2" borderId="1" xfId="0" applyNumberFormat="1" applyFont="1" applyFill="1" applyBorder="1" applyAlignment="1">
      <alignment horizontal="right" vertical="center" wrapText="1"/>
    </xf>
    <xf numFmtId="179" fontId="0" fillId="0" borderId="0" xfId="0" applyNumberFormat="1">
      <alignment vertical="center"/>
    </xf>
    <xf numFmtId="0" fontId="0" fillId="0" borderId="0" xfId="0" applyFill="1">
      <alignment vertical="center"/>
    </xf>
    <xf numFmtId="0" fontId="30" fillId="0" borderId="0" xfId="0" applyFont="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Alignment="1"/>
    <xf numFmtId="0" fontId="31" fillId="0" borderId="0" xfId="0" applyFont="1" applyAlignment="1">
      <alignment horizontal="center"/>
    </xf>
    <xf numFmtId="0" fontId="32" fillId="0" borderId="0" xfId="0" applyFont="1" applyAlignment="1">
      <alignment horizontal="justify"/>
    </xf>
    <xf numFmtId="0" fontId="33" fillId="0" borderId="0" xfId="0" applyFont="1" applyAlignment="1">
      <alignment horizontal="justify" vertical="center"/>
    </xf>
    <xf numFmtId="0" fontId="34" fillId="0" borderId="0" xfId="0" applyFont="1" applyAlignment="1">
      <alignment horizontal="justify" vertical="center"/>
    </xf>
    <xf numFmtId="0" fontId="33" fillId="0" borderId="0" xfId="0" applyFont="1" applyAlignment="1">
      <alignment horizontal="justify" vertical="center" wrapText="1"/>
    </xf>
    <xf numFmtId="180" fontId="33" fillId="0" borderId="0" xfId="0" applyNumberFormat="1" applyFont="1" applyAlignment="1">
      <alignment horizontal="justify" vertical="center" wrapText="1"/>
    </xf>
    <xf numFmtId="0" fontId="35" fillId="0" borderId="0" xfId="0" applyFont="1" applyAlignment="1"/>
    <xf numFmtId="0" fontId="36" fillId="0" borderId="0" xfId="0" applyFont="1" applyAlignment="1"/>
    <xf numFmtId="0" fontId="37" fillId="0" borderId="0" xfId="0" applyFont="1" applyAlignment="1">
      <alignment horizontal="center"/>
    </xf>
    <xf numFmtId="0" fontId="35" fillId="0" borderId="0" xfId="0" applyFont="1" applyAlignment="1">
      <alignment horizontal="center"/>
    </xf>
    <xf numFmtId="0" fontId="33" fillId="0" borderId="0" xfId="0" applyFont="1" applyAlignment="1"/>
    <xf numFmtId="0" fontId="38" fillId="0" borderId="0" xfId="0" applyFont="1" applyAlignment="1"/>
    <xf numFmtId="0" fontId="39" fillId="0" borderId="0" xfId="0" applyFont="1" applyAlignment="1">
      <alignment horizontal="distributed"/>
    </xf>
    <xf numFmtId="0" fontId="39" fillId="0" borderId="0" xfId="0" applyFont="1" applyAlignment="1">
      <alignment horizontal="center"/>
    </xf>
    <xf numFmtId="0" fontId="40" fillId="0" borderId="0" xfId="0" applyFont="1" applyAlignment="1">
      <alignment horizontal="center"/>
    </xf>
    <xf numFmtId="0" fontId="41" fillId="0" borderId="0" xfId="0" applyFont="1" applyAlignment="1">
      <alignment horizontal="center"/>
    </xf>
    <xf numFmtId="0" fontId="42" fillId="0" borderId="0" xfId="0" applyFont="1" applyAlignment="1">
      <alignment horizont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_2020年公用经费及专项支出讨论表（行政草稿）" xfId="49"/>
    <cellStyle name="常规 2" xfId="50"/>
    <cellStyle name="常规 2_2020年公用经费及专项支出讨论表（行政草稿）" xfId="51"/>
    <cellStyle name="常规 4" xfId="52"/>
    <cellStyle name="常规 4_2020年公用经费及专项支出讨论表（行政草稿）" xfId="53"/>
    <cellStyle name="常规 5" xfId="5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0.xml.rels><?xml version="1.0" encoding="UTF-8" standalone="yes"?>
<Relationships xmlns="http://schemas.openxmlformats.org/package/2006/relationships"><Relationship Id="rId1" Type="http://schemas.openxmlformats.org/officeDocument/2006/relationships/hyperlink" Target="http://10.96.96.86:7001/gdsw-all/config/integratedManagement/func/integratedManagement/bmysshcx/bmysshcx.vo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0"/>
  <sheetViews>
    <sheetView zoomScale="55" zoomScaleNormal="55" workbookViewId="0">
      <selection activeCell="A1" sqref="A1"/>
    </sheetView>
  </sheetViews>
  <sheetFormatPr defaultColWidth="8" defaultRowHeight="13.5"/>
  <cols>
    <col min="1" max="1" width="22" style="214" customWidth="1"/>
    <col min="2" max="2" width="5.63333333333333" style="214" customWidth="1"/>
    <col min="3" max="3" width="7.38333333333333" style="214" customWidth="1"/>
    <col min="4" max="4" width="8.63333333333333" style="214" customWidth="1"/>
    <col min="5" max="5" width="5.88333333333333" style="214" customWidth="1"/>
    <col min="6" max="6" width="5.13333333333333" style="214" customWidth="1"/>
    <col min="7" max="7" width="4.63333333333333" style="214" customWidth="1"/>
    <col min="8" max="8" width="4.13333333333333" style="214" customWidth="1"/>
    <col min="9" max="9" width="3.75" style="214" customWidth="1"/>
    <col min="10" max="10" width="4.38333333333333" style="214" customWidth="1"/>
    <col min="11" max="11" width="5.13333333333333" style="214" customWidth="1"/>
    <col min="12" max="12" width="20.75" style="214" customWidth="1"/>
    <col min="13" max="13" width="5" style="214" customWidth="1"/>
    <col min="14" max="16384" width="8" style="214"/>
  </cols>
  <sheetData>
    <row r="1" ht="20.25" spans="1:1">
      <c r="A1" s="227" t="s">
        <v>0</v>
      </c>
    </row>
    <row r="2" ht="20.25" spans="1:1">
      <c r="A2" s="227" t="s">
        <v>1</v>
      </c>
    </row>
    <row r="3" ht="20.25" spans="1:1">
      <c r="A3" s="228" t="s">
        <v>2</v>
      </c>
    </row>
    <row r="5" ht="102" customHeight="1" spans="1:13">
      <c r="A5" s="229"/>
      <c r="B5" s="229"/>
      <c r="C5" s="229"/>
      <c r="D5" s="229"/>
      <c r="E5" s="229"/>
      <c r="F5" s="229"/>
      <c r="G5" s="229"/>
      <c r="H5" s="229"/>
      <c r="I5" s="229"/>
      <c r="J5" s="229"/>
      <c r="K5" s="229"/>
      <c r="L5" s="229"/>
      <c r="M5" s="229"/>
    </row>
    <row r="6" ht="84.75" customHeight="1" spans="1:24">
      <c r="A6" s="230" t="s">
        <v>3</v>
      </c>
      <c r="B6" s="230"/>
      <c r="C6" s="230"/>
      <c r="D6" s="230"/>
      <c r="E6" s="230"/>
      <c r="F6" s="230"/>
      <c r="G6" s="230"/>
      <c r="H6" s="230"/>
      <c r="I6" s="230"/>
      <c r="J6" s="230"/>
      <c r="K6" s="230"/>
      <c r="L6" s="230"/>
      <c r="M6" s="230"/>
      <c r="N6" s="230"/>
      <c r="O6" s="230"/>
      <c r="P6" s="230"/>
      <c r="Q6" s="230"/>
      <c r="R6" s="230"/>
      <c r="S6" s="230"/>
      <c r="T6" s="230"/>
      <c r="U6" s="230"/>
      <c r="V6" s="230"/>
      <c r="W6" s="230"/>
      <c r="X6" s="230"/>
    </row>
    <row r="18" ht="80.1" customHeight="1"/>
    <row r="19" ht="113.1" customHeight="1"/>
    <row r="20" ht="25.5" spans="1:24">
      <c r="A20" s="231" t="s">
        <v>4</v>
      </c>
      <c r="B20" s="231"/>
      <c r="C20" s="231"/>
      <c r="D20" s="231"/>
      <c r="E20" s="231"/>
      <c r="F20" s="231"/>
      <c r="G20" s="231"/>
      <c r="H20" s="231"/>
      <c r="I20" s="231"/>
      <c r="J20" s="231"/>
      <c r="K20" s="231"/>
      <c r="L20" s="231"/>
      <c r="M20" s="231"/>
      <c r="N20" s="231"/>
      <c r="O20" s="231"/>
      <c r="P20" s="231"/>
      <c r="Q20" s="231"/>
      <c r="R20" s="231"/>
      <c r="S20" s="231"/>
      <c r="T20" s="231"/>
      <c r="U20" s="231"/>
      <c r="V20" s="231"/>
      <c r="W20" s="231"/>
      <c r="X20" s="231"/>
    </row>
  </sheetData>
  <mergeCells count="2">
    <mergeCell ref="A6:X6"/>
    <mergeCell ref="A20:X20"/>
  </mergeCells>
  <pageMargins left="0.786805555555556" right="0.708333333333333" top="0.747916666666667" bottom="0.747916666666667" header="0.314583333333333" footer="0.314583333333333"/>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70" zoomScaleNormal="70" workbookViewId="0">
      <selection activeCell="E21" sqref="E21"/>
    </sheetView>
  </sheetViews>
  <sheetFormatPr defaultColWidth="8" defaultRowHeight="13.5" outlineLevelCol="4"/>
  <cols>
    <col min="1" max="1" width="72.8833333333333" style="214" customWidth="1"/>
    <col min="2" max="2" width="7.25" style="214" customWidth="1"/>
    <col min="3" max="3" width="7.38333333333333" style="214" customWidth="1"/>
    <col min="4" max="4" width="8.63333333333333" style="214" customWidth="1"/>
    <col min="5" max="5" width="91.25" style="214" customWidth="1"/>
    <col min="6" max="16384" width="8" style="214"/>
  </cols>
  <sheetData>
    <row r="1" ht="51" customHeight="1" spans="1:5">
      <c r="A1" s="223" t="s">
        <v>5</v>
      </c>
      <c r="B1" s="223"/>
      <c r="C1" s="223"/>
      <c r="D1" s="223"/>
      <c r="E1" s="223"/>
    </row>
    <row r="2" ht="22.5" spans="1:5">
      <c r="A2" s="224"/>
      <c r="B2" s="224"/>
      <c r="C2" s="224"/>
      <c r="D2" s="224"/>
      <c r="E2" s="224"/>
    </row>
    <row r="3" ht="18.75" spans="1:5">
      <c r="A3" s="225"/>
      <c r="B3" s="225"/>
      <c r="C3" s="225"/>
      <c r="D3" s="225"/>
      <c r="E3" s="225"/>
    </row>
    <row r="4" ht="18.75" spans="1:5">
      <c r="A4" s="225"/>
      <c r="B4" s="225"/>
      <c r="C4" s="225"/>
      <c r="D4" s="225"/>
      <c r="E4" s="225"/>
    </row>
    <row r="5" s="221" customFormat="1" ht="33.95" customHeight="1" spans="1:1">
      <c r="A5" s="221" t="s">
        <v>6</v>
      </c>
    </row>
    <row r="6" s="222" customFormat="1" ht="33.95" customHeight="1" spans="1:1">
      <c r="A6" s="221" t="s">
        <v>7</v>
      </c>
    </row>
    <row r="7" s="222" customFormat="1" ht="33.95" customHeight="1" spans="1:5">
      <c r="A7" s="221" t="s">
        <v>8</v>
      </c>
      <c r="B7" s="221"/>
      <c r="C7" s="221"/>
      <c r="D7" s="221"/>
      <c r="E7" s="221"/>
    </row>
    <row r="8" s="222" customFormat="1" ht="33.95" customHeight="1" spans="1:1">
      <c r="A8" s="221" t="s">
        <v>9</v>
      </c>
    </row>
    <row r="9" s="222" customFormat="1" ht="33.95" customHeight="1" spans="1:1">
      <c r="A9" s="221" t="s">
        <v>10</v>
      </c>
    </row>
    <row r="10" s="222" customFormat="1" ht="33.95" customHeight="1" spans="1:1">
      <c r="A10" s="221" t="s">
        <v>11</v>
      </c>
    </row>
    <row r="11" s="222" customFormat="1" ht="33.95" customHeight="1" spans="1:1">
      <c r="A11" s="221" t="s">
        <v>12</v>
      </c>
    </row>
    <row r="12" s="222" customFormat="1" ht="33.95" customHeight="1" spans="1:1">
      <c r="A12" s="221" t="s">
        <v>13</v>
      </c>
    </row>
    <row r="13" s="222" customFormat="1" ht="33.95" customHeight="1" spans="1:1">
      <c r="A13" s="221" t="s">
        <v>14</v>
      </c>
    </row>
    <row r="14" s="222" customFormat="1" ht="33.95" customHeight="1" spans="1:1">
      <c r="A14" s="221" t="s">
        <v>15</v>
      </c>
    </row>
    <row r="15" s="222" customFormat="1" ht="33.95" customHeight="1" spans="1:1">
      <c r="A15" s="221" t="s">
        <v>16</v>
      </c>
    </row>
    <row r="16" s="222" customFormat="1" ht="33.95" customHeight="1" spans="1:1">
      <c r="A16" s="221" t="s">
        <v>17</v>
      </c>
    </row>
    <row r="17" s="222" customFormat="1" ht="33.95" customHeight="1" spans="1:1">
      <c r="A17" s="221" t="s">
        <v>18</v>
      </c>
    </row>
    <row r="18" s="222" customFormat="1" ht="33.95" customHeight="1" spans="1:1">
      <c r="A18" s="221" t="s">
        <v>19</v>
      </c>
    </row>
    <row r="25" ht="22.5" spans="1:1">
      <c r="A25" s="226"/>
    </row>
  </sheetData>
  <mergeCells count="15">
    <mergeCell ref="A1:E1"/>
    <mergeCell ref="A5:E5"/>
    <mergeCell ref="A6:E6"/>
    <mergeCell ref="A7:E7"/>
    <mergeCell ref="A8:E8"/>
    <mergeCell ref="A9:E9"/>
    <mergeCell ref="A10:E10"/>
    <mergeCell ref="A11:E11"/>
    <mergeCell ref="A12:E12"/>
    <mergeCell ref="A13:E13"/>
    <mergeCell ref="A14:E14"/>
    <mergeCell ref="A15:E15"/>
    <mergeCell ref="A16:E16"/>
    <mergeCell ref="A17:E17"/>
    <mergeCell ref="A18:E18"/>
  </mergeCells>
  <pageMargins left="1.14166666666667" right="0.708333333333333" top="1.3375" bottom="0.747916666666667" header="0.314583333333333" footer="0.314583333333333"/>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51"/>
  <sheetViews>
    <sheetView tabSelected="1" zoomScale="90" zoomScaleNormal="90" workbookViewId="0">
      <selection activeCell="A7" sqref="A6:A7"/>
    </sheetView>
  </sheetViews>
  <sheetFormatPr defaultColWidth="8" defaultRowHeight="13.5"/>
  <cols>
    <col min="1" max="1" width="193.75" style="214" customWidth="1"/>
    <col min="2" max="4" width="8" style="214"/>
    <col min="5" max="5" width="39.8833333333333" style="214" customWidth="1"/>
    <col min="6" max="16384" width="8" style="214"/>
  </cols>
  <sheetData>
    <row r="1" ht="29.25" spans="1:1">
      <c r="A1" s="215" t="s">
        <v>20</v>
      </c>
    </row>
    <row r="2" spans="1:1">
      <c r="A2" s="216"/>
    </row>
    <row r="3" ht="48" customHeight="1" spans="1:1">
      <c r="A3" s="217" t="s">
        <v>21</v>
      </c>
    </row>
    <row r="4" ht="28.5" customHeight="1" spans="1:1">
      <c r="A4" s="218" t="s">
        <v>22</v>
      </c>
    </row>
    <row r="5" ht="85.5" customHeight="1" spans="1:1">
      <c r="A5" s="217" t="s">
        <v>23</v>
      </c>
    </row>
    <row r="6" ht="27" customHeight="1" spans="1:1">
      <c r="A6" s="218" t="s">
        <v>24</v>
      </c>
    </row>
    <row r="7" ht="51" customHeight="1" spans="1:1">
      <c r="A7" s="217" t="s">
        <v>25</v>
      </c>
    </row>
    <row r="8" ht="39.75" customHeight="1" spans="1:1">
      <c r="A8" s="217" t="s">
        <v>26</v>
      </c>
    </row>
    <row r="9" ht="33" customHeight="1" spans="1:1">
      <c r="A9" s="217" t="s">
        <v>27</v>
      </c>
    </row>
    <row r="10" ht="33" customHeight="1" spans="1:1">
      <c r="A10" s="217" t="s">
        <v>28</v>
      </c>
    </row>
    <row r="11" ht="33" customHeight="1" spans="1:1">
      <c r="A11" s="217" t="s">
        <v>29</v>
      </c>
    </row>
    <row r="12" ht="33" customHeight="1" spans="1:1">
      <c r="A12" s="217" t="s">
        <v>30</v>
      </c>
    </row>
    <row r="13" ht="41.25" customHeight="1" spans="1:1">
      <c r="A13" s="217" t="s">
        <v>31</v>
      </c>
    </row>
    <row r="14" ht="24.75" customHeight="1" spans="1:1">
      <c r="A14" s="218" t="s">
        <v>32</v>
      </c>
    </row>
    <row r="15" ht="51.75" customHeight="1" spans="1:1">
      <c r="A15" s="217" t="s">
        <v>33</v>
      </c>
    </row>
    <row r="16" ht="25.5" customHeight="1" spans="1:1">
      <c r="A16" s="218" t="s">
        <v>34</v>
      </c>
    </row>
    <row r="17" ht="90" customHeight="1" spans="1:1">
      <c r="A17" s="217" t="s">
        <v>35</v>
      </c>
    </row>
    <row r="18" ht="25.5" customHeight="1" spans="1:1">
      <c r="A18" s="217" t="s">
        <v>36</v>
      </c>
    </row>
    <row r="19" ht="26.25" customHeight="1" spans="1:1">
      <c r="A19" s="218" t="s">
        <v>37</v>
      </c>
    </row>
    <row r="20" ht="35.25" customHeight="1" spans="1:1">
      <c r="A20" s="219" t="s">
        <v>38</v>
      </c>
    </row>
    <row r="21" ht="25.5" customHeight="1" spans="1:1">
      <c r="A21" s="218" t="s">
        <v>39</v>
      </c>
    </row>
    <row r="22" ht="25.5" customHeight="1" spans="1:1">
      <c r="A22" s="217" t="s">
        <v>40</v>
      </c>
    </row>
    <row r="23" ht="23.25" customHeight="1" spans="1:1">
      <c r="A23" s="218" t="s">
        <v>41</v>
      </c>
    </row>
    <row r="24" ht="23.25" customHeight="1" spans="1:1">
      <c r="A24" s="217" t="s">
        <v>42</v>
      </c>
    </row>
    <row r="25" ht="50.25" customHeight="1" spans="1:1">
      <c r="A25" s="217" t="s">
        <v>43</v>
      </c>
    </row>
    <row r="26" ht="24.75" customHeight="1" spans="1:1">
      <c r="A26" s="217" t="s">
        <v>44</v>
      </c>
    </row>
    <row r="27" ht="22.5" customHeight="1" spans="1:1">
      <c r="A27" s="217" t="s">
        <v>45</v>
      </c>
    </row>
    <row r="28" ht="25.5" customHeight="1" spans="1:1">
      <c r="A28" s="217" t="s">
        <v>46</v>
      </c>
    </row>
    <row r="29" ht="20.25" customHeight="1" spans="1:1">
      <c r="A29" s="218" t="s">
        <v>47</v>
      </c>
    </row>
    <row r="30" ht="51" customHeight="1" spans="1:1">
      <c r="A30" s="217" t="s">
        <v>48</v>
      </c>
    </row>
    <row r="31" ht="22.5" customHeight="1" spans="1:1">
      <c r="A31" s="218" t="s">
        <v>49</v>
      </c>
    </row>
    <row r="32" ht="51" customHeight="1" spans="1:1">
      <c r="A32" s="217" t="s">
        <v>50</v>
      </c>
    </row>
    <row r="33" ht="24" customHeight="1" spans="1:1">
      <c r="A33" s="217" t="s">
        <v>51</v>
      </c>
    </row>
    <row r="34" ht="24" customHeight="1" spans="1:1">
      <c r="A34" s="217" t="s">
        <v>52</v>
      </c>
    </row>
    <row r="35" ht="24" customHeight="1" spans="1:1">
      <c r="A35" s="217" t="s">
        <v>53</v>
      </c>
    </row>
    <row r="36" ht="24" customHeight="1" spans="1:1">
      <c r="A36" s="217" t="s">
        <v>54</v>
      </c>
    </row>
    <row r="37" ht="227.25" customHeight="1" spans="1:1">
      <c r="A37" s="220" t="s">
        <v>55</v>
      </c>
    </row>
    <row r="38" ht="27" customHeight="1" spans="1:1">
      <c r="A38" s="218" t="s">
        <v>56</v>
      </c>
    </row>
    <row r="39" ht="30.75" customHeight="1" spans="1:1">
      <c r="A39" s="219" t="s">
        <v>57</v>
      </c>
    </row>
    <row r="40" ht="24.75" customHeight="1" spans="1:1">
      <c r="A40" s="217" t="s">
        <v>58</v>
      </c>
    </row>
    <row r="41" ht="27.75" customHeight="1" spans="1:1">
      <c r="A41" s="217" t="s">
        <v>59</v>
      </c>
    </row>
    <row r="42" ht="27.75" customHeight="1" spans="1:1">
      <c r="A42" s="217" t="s">
        <v>60</v>
      </c>
    </row>
    <row r="43" ht="57.75" customHeight="1" spans="1:1">
      <c r="A43" s="217" t="s">
        <v>61</v>
      </c>
    </row>
    <row r="44" ht="24" customHeight="1" spans="1:1">
      <c r="A44" s="218" t="s">
        <v>62</v>
      </c>
    </row>
    <row r="45" ht="64.5" customHeight="1" spans="1:1">
      <c r="A45" s="217" t="s">
        <v>63</v>
      </c>
    </row>
    <row r="46" ht="87" customHeight="1" spans="1:1">
      <c r="A46" s="217" t="s">
        <v>64</v>
      </c>
    </row>
    <row r="47" ht="66.75" customHeight="1" spans="1:1">
      <c r="A47" s="217" t="s">
        <v>65</v>
      </c>
    </row>
    <row r="48" ht="85.5" customHeight="1" spans="1:1">
      <c r="A48" s="217" t="s">
        <v>66</v>
      </c>
    </row>
    <row r="49" ht="111.75" customHeight="1" spans="1:1">
      <c r="A49" s="217" t="s">
        <v>67</v>
      </c>
    </row>
    <row r="50" ht="53.25" customHeight="1" spans="1:1">
      <c r="A50" s="217" t="s">
        <v>68</v>
      </c>
    </row>
    <row r="51" ht="47.25" customHeight="1" spans="1:1">
      <c r="A51" s="217" t="s">
        <v>69</v>
      </c>
    </row>
  </sheetData>
  <pageMargins left="0.826388888888889" right="0.511805555555556" top="0.747916666666667" bottom="0.629166666666667" header="0.313888888888889" footer="0.313888888888889"/>
  <pageSetup paperSize="8" fitToHeight="0" orientation="landscape" useFirstPageNumber="1"/>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8"/>
  <sheetViews>
    <sheetView zoomScale="70" zoomScaleNormal="70" workbookViewId="0">
      <pane xSplit="1" ySplit="4" topLeftCell="B67" activePane="bottomRight" state="frozen"/>
      <selection/>
      <selection pane="topRight"/>
      <selection pane="bottomLeft"/>
      <selection pane="bottomRight" activeCell="L74" sqref="L74"/>
    </sheetView>
  </sheetViews>
  <sheetFormatPr defaultColWidth="10" defaultRowHeight="13.5"/>
  <cols>
    <col min="1" max="1" width="39" customWidth="1"/>
    <col min="2" max="9" width="10.25" customWidth="1"/>
    <col min="10" max="10" width="11.3833333333333" customWidth="1"/>
    <col min="11" max="11" width="16" customWidth="1"/>
    <col min="12" max="12" width="110" style="66" customWidth="1"/>
    <col min="13" max="14" width="9.75" customWidth="1"/>
  </cols>
  <sheetData>
    <row r="1" ht="39.95" customHeight="1" spans="1:12">
      <c r="A1" s="209" t="s">
        <v>70</v>
      </c>
      <c r="B1" s="209"/>
      <c r="C1" s="209"/>
      <c r="D1" s="209"/>
      <c r="E1" s="209"/>
      <c r="F1" s="209"/>
      <c r="G1" s="209"/>
      <c r="H1" s="209"/>
      <c r="I1" s="209"/>
      <c r="J1" s="209"/>
      <c r="K1" s="209"/>
      <c r="L1" s="209"/>
    </row>
    <row r="2" s="1" customFormat="1" ht="24.95" customHeight="1" spans="1:12">
      <c r="A2" s="5" t="s">
        <v>71</v>
      </c>
      <c r="B2" s="198" t="s">
        <v>72</v>
      </c>
      <c r="C2" s="199"/>
      <c r="D2" s="199"/>
      <c r="E2" s="199"/>
      <c r="F2" s="199"/>
      <c r="G2" s="199"/>
      <c r="H2" s="199"/>
      <c r="I2" s="199"/>
      <c r="J2" s="200"/>
      <c r="K2" s="5" t="s">
        <v>73</v>
      </c>
      <c r="L2" s="5" t="s">
        <v>74</v>
      </c>
    </row>
    <row r="3" s="1" customFormat="1" ht="24" customHeight="1" spans="1:12">
      <c r="A3" s="5"/>
      <c r="B3" s="5" t="s">
        <v>75</v>
      </c>
      <c r="C3" s="5" t="s">
        <v>76</v>
      </c>
      <c r="D3" s="5" t="s">
        <v>77</v>
      </c>
      <c r="E3" s="5"/>
      <c r="F3" s="5"/>
      <c r="G3" s="5"/>
      <c r="H3" s="5"/>
      <c r="I3" s="5"/>
      <c r="J3" s="188" t="s">
        <v>78</v>
      </c>
      <c r="K3" s="5"/>
      <c r="L3" s="5"/>
    </row>
    <row r="4" s="1" customFormat="1" ht="35.1" customHeight="1" spans="1:12">
      <c r="A4" s="5"/>
      <c r="B4" s="5"/>
      <c r="C4" s="5" t="s">
        <v>79</v>
      </c>
      <c r="D4" s="5" t="s">
        <v>80</v>
      </c>
      <c r="E4" s="5" t="s">
        <v>81</v>
      </c>
      <c r="F4" s="5" t="s">
        <v>82</v>
      </c>
      <c r="G4" s="5" t="s">
        <v>83</v>
      </c>
      <c r="H4" s="5" t="s">
        <v>84</v>
      </c>
      <c r="I4" s="5" t="s">
        <v>85</v>
      </c>
      <c r="J4" s="190"/>
      <c r="K4" s="5"/>
      <c r="L4" s="5"/>
    </row>
    <row r="5" ht="25.5" customHeight="1" spans="1:12">
      <c r="A5" s="7" t="s">
        <v>86</v>
      </c>
      <c r="B5" s="10">
        <f>D5+J5</f>
        <v>67</v>
      </c>
      <c r="C5" s="10"/>
      <c r="D5" s="10">
        <v>65</v>
      </c>
      <c r="E5" s="10">
        <v>50</v>
      </c>
      <c r="F5" s="10"/>
      <c r="G5" s="10"/>
      <c r="H5" s="10"/>
      <c r="I5" s="10">
        <v>15</v>
      </c>
      <c r="J5" s="10">
        <v>2</v>
      </c>
      <c r="K5" s="8" t="s">
        <v>87</v>
      </c>
      <c r="L5" s="8" t="s">
        <v>88</v>
      </c>
    </row>
    <row r="6" ht="32.1" customHeight="1" spans="1:12">
      <c r="A6" s="7" t="s">
        <v>89</v>
      </c>
      <c r="B6" s="10">
        <f t="shared" ref="B6:B69" si="0">D6+J6</f>
        <v>13</v>
      </c>
      <c r="C6" s="10"/>
      <c r="D6" s="10">
        <v>13</v>
      </c>
      <c r="E6" s="10">
        <v>13</v>
      </c>
      <c r="F6" s="10"/>
      <c r="G6" s="10"/>
      <c r="H6" s="10"/>
      <c r="I6" s="10"/>
      <c r="J6" s="10"/>
      <c r="K6" s="8" t="s">
        <v>87</v>
      </c>
      <c r="L6" s="8" t="s">
        <v>90</v>
      </c>
    </row>
    <row r="7" ht="17.25" customHeight="1" spans="1:12">
      <c r="A7" s="7" t="s">
        <v>91</v>
      </c>
      <c r="B7" s="10">
        <f t="shared" si="0"/>
        <v>4</v>
      </c>
      <c r="C7" s="10"/>
      <c r="D7" s="10">
        <v>4</v>
      </c>
      <c r="E7" s="10">
        <v>4</v>
      </c>
      <c r="F7" s="10"/>
      <c r="G7" s="10"/>
      <c r="H7" s="10"/>
      <c r="I7" s="10"/>
      <c r="J7" s="10"/>
      <c r="K7" s="8" t="s">
        <v>87</v>
      </c>
      <c r="L7" s="8" t="s">
        <v>92</v>
      </c>
    </row>
    <row r="8" ht="39" customHeight="1" spans="1:12">
      <c r="A8" s="7" t="s">
        <v>93</v>
      </c>
      <c r="B8" s="10">
        <f t="shared" si="0"/>
        <v>20</v>
      </c>
      <c r="C8" s="10"/>
      <c r="D8" s="10">
        <v>19</v>
      </c>
      <c r="E8" s="10">
        <v>19</v>
      </c>
      <c r="F8" s="10"/>
      <c r="G8" s="10"/>
      <c r="H8" s="10"/>
      <c r="I8" s="10"/>
      <c r="J8" s="10">
        <v>1</v>
      </c>
      <c r="K8" s="8" t="s">
        <v>87</v>
      </c>
      <c r="L8" s="8" t="s">
        <v>94</v>
      </c>
    </row>
    <row r="9" ht="23.25" customHeight="1" spans="1:12">
      <c r="A9" s="7" t="s">
        <v>95</v>
      </c>
      <c r="B9" s="10">
        <f t="shared" si="0"/>
        <v>89</v>
      </c>
      <c r="C9" s="10"/>
      <c r="D9" s="10">
        <v>88</v>
      </c>
      <c r="E9" s="10">
        <v>53</v>
      </c>
      <c r="F9" s="10"/>
      <c r="G9" s="10"/>
      <c r="H9" s="10"/>
      <c r="I9" s="10">
        <v>35</v>
      </c>
      <c r="J9" s="10">
        <v>1</v>
      </c>
      <c r="K9" s="8" t="s">
        <v>87</v>
      </c>
      <c r="L9" s="8" t="s">
        <v>96</v>
      </c>
    </row>
    <row r="10" ht="21" customHeight="1" spans="1:12">
      <c r="A10" s="7" t="s">
        <v>97</v>
      </c>
      <c r="B10" s="10">
        <f t="shared" si="0"/>
        <v>152</v>
      </c>
      <c r="C10" s="10"/>
      <c r="D10" s="10">
        <v>152</v>
      </c>
      <c r="E10" s="10">
        <v>98</v>
      </c>
      <c r="F10" s="10"/>
      <c r="G10" s="10"/>
      <c r="H10" s="10"/>
      <c r="I10" s="10">
        <v>54</v>
      </c>
      <c r="J10" s="10"/>
      <c r="K10" s="8" t="s">
        <v>87</v>
      </c>
      <c r="L10" s="8" t="s">
        <v>98</v>
      </c>
    </row>
    <row r="11" ht="20.1" customHeight="1" spans="1:12">
      <c r="A11" s="7" t="s">
        <v>99</v>
      </c>
      <c r="B11" s="10">
        <f t="shared" si="0"/>
        <v>8</v>
      </c>
      <c r="C11" s="10"/>
      <c r="D11" s="10">
        <v>8</v>
      </c>
      <c r="E11" s="10">
        <v>6</v>
      </c>
      <c r="F11" s="10"/>
      <c r="G11" s="10"/>
      <c r="H11" s="10"/>
      <c r="I11" s="10">
        <v>2</v>
      </c>
      <c r="J11" s="10"/>
      <c r="K11" s="8" t="s">
        <v>100</v>
      </c>
      <c r="L11" s="8" t="s">
        <v>101</v>
      </c>
    </row>
    <row r="12" ht="20.1" customHeight="1" spans="1:12">
      <c r="A12" s="7" t="s">
        <v>102</v>
      </c>
      <c r="B12" s="10">
        <f t="shared" si="0"/>
        <v>25</v>
      </c>
      <c r="C12" s="10"/>
      <c r="D12" s="10">
        <v>25</v>
      </c>
      <c r="E12" s="10">
        <v>21</v>
      </c>
      <c r="F12" s="10"/>
      <c r="G12" s="10"/>
      <c r="H12" s="10"/>
      <c r="I12" s="10">
        <v>4</v>
      </c>
      <c r="J12" s="10"/>
      <c r="K12" s="8" t="s">
        <v>100</v>
      </c>
      <c r="L12" s="8" t="s">
        <v>103</v>
      </c>
    </row>
    <row r="13" ht="35.1" customHeight="1" spans="1:12">
      <c r="A13" s="7" t="s">
        <v>104</v>
      </c>
      <c r="B13" s="10">
        <f t="shared" si="0"/>
        <v>3</v>
      </c>
      <c r="C13" s="10"/>
      <c r="D13" s="10">
        <v>3</v>
      </c>
      <c r="E13" s="10">
        <v>3</v>
      </c>
      <c r="F13" s="10"/>
      <c r="G13" s="10"/>
      <c r="H13" s="10"/>
      <c r="I13" s="10"/>
      <c r="J13" s="10"/>
      <c r="K13" s="8" t="s">
        <v>100</v>
      </c>
      <c r="L13" s="8" t="s">
        <v>105</v>
      </c>
    </row>
    <row r="14" ht="24" customHeight="1" spans="1:12">
      <c r="A14" s="7" t="s">
        <v>106</v>
      </c>
      <c r="B14" s="10">
        <f t="shared" si="0"/>
        <v>25</v>
      </c>
      <c r="C14" s="10"/>
      <c r="D14" s="10">
        <v>15</v>
      </c>
      <c r="E14" s="10">
        <v>15</v>
      </c>
      <c r="F14" s="10"/>
      <c r="G14" s="10"/>
      <c r="H14" s="10"/>
      <c r="I14" s="10"/>
      <c r="J14" s="10">
        <v>10</v>
      </c>
      <c r="K14" s="8" t="s">
        <v>87</v>
      </c>
      <c r="L14" s="8" t="s">
        <v>107</v>
      </c>
    </row>
    <row r="15" ht="21.95" customHeight="1" spans="1:12">
      <c r="A15" s="7" t="s">
        <v>108</v>
      </c>
      <c r="B15" s="10">
        <f t="shared" si="0"/>
        <v>90</v>
      </c>
      <c r="C15" s="10"/>
      <c r="D15" s="10">
        <v>88</v>
      </c>
      <c r="E15" s="10">
        <v>53</v>
      </c>
      <c r="F15" s="10"/>
      <c r="G15" s="10"/>
      <c r="H15" s="10"/>
      <c r="I15" s="10">
        <v>35</v>
      </c>
      <c r="J15" s="10">
        <v>2</v>
      </c>
      <c r="K15" s="8" t="s">
        <v>87</v>
      </c>
      <c r="L15" s="8" t="s">
        <v>109</v>
      </c>
    </row>
    <row r="16" ht="42" customHeight="1" spans="1:12">
      <c r="A16" s="7" t="s">
        <v>110</v>
      </c>
      <c r="B16" s="10">
        <f t="shared" si="0"/>
        <v>258</v>
      </c>
      <c r="C16" s="10"/>
      <c r="D16" s="10">
        <v>166</v>
      </c>
      <c r="E16" s="10">
        <v>138</v>
      </c>
      <c r="F16" s="10"/>
      <c r="G16" s="10"/>
      <c r="H16" s="10"/>
      <c r="I16" s="10">
        <v>28</v>
      </c>
      <c r="J16" s="10">
        <v>92</v>
      </c>
      <c r="K16" s="8" t="s">
        <v>87</v>
      </c>
      <c r="L16" s="8" t="s">
        <v>111</v>
      </c>
    </row>
    <row r="17" ht="28.5" customHeight="1" spans="1:12">
      <c r="A17" s="7" t="s">
        <v>112</v>
      </c>
      <c r="B17" s="10">
        <f t="shared" si="0"/>
        <v>41</v>
      </c>
      <c r="C17" s="10"/>
      <c r="D17" s="10">
        <v>41</v>
      </c>
      <c r="E17" s="10">
        <v>25</v>
      </c>
      <c r="F17" s="10"/>
      <c r="G17" s="10"/>
      <c r="H17" s="10"/>
      <c r="I17" s="10">
        <v>16</v>
      </c>
      <c r="J17" s="10"/>
      <c r="K17" s="8" t="s">
        <v>87</v>
      </c>
      <c r="L17" s="8" t="s">
        <v>113</v>
      </c>
    </row>
    <row r="18" ht="22.5" customHeight="1" spans="1:12">
      <c r="A18" s="7" t="s">
        <v>114</v>
      </c>
      <c r="B18" s="10">
        <f t="shared" si="0"/>
        <v>49</v>
      </c>
      <c r="C18" s="10"/>
      <c r="D18" s="10">
        <v>46</v>
      </c>
      <c r="E18" s="10">
        <v>33</v>
      </c>
      <c r="F18" s="10">
        <v>3</v>
      </c>
      <c r="G18" s="10"/>
      <c r="H18" s="10"/>
      <c r="I18" s="10">
        <v>10</v>
      </c>
      <c r="J18" s="10">
        <v>3</v>
      </c>
      <c r="K18" s="8" t="s">
        <v>87</v>
      </c>
      <c r="L18" s="8" t="s">
        <v>115</v>
      </c>
    </row>
    <row r="19" ht="22.5" customHeight="1" spans="1:12">
      <c r="A19" s="7" t="s">
        <v>116</v>
      </c>
      <c r="B19" s="10">
        <f t="shared" si="0"/>
        <v>60</v>
      </c>
      <c r="C19" s="10"/>
      <c r="D19" s="10">
        <v>59</v>
      </c>
      <c r="E19" s="10">
        <v>57</v>
      </c>
      <c r="F19" s="10"/>
      <c r="G19" s="10"/>
      <c r="H19" s="10"/>
      <c r="I19" s="10">
        <v>2</v>
      </c>
      <c r="J19" s="10">
        <v>1</v>
      </c>
      <c r="K19" s="8" t="s">
        <v>87</v>
      </c>
      <c r="L19" s="8" t="s">
        <v>117</v>
      </c>
    </row>
    <row r="20" ht="33.95" customHeight="1" spans="1:12">
      <c r="A20" s="7" t="s">
        <v>118</v>
      </c>
      <c r="B20" s="10">
        <f t="shared" si="0"/>
        <v>29</v>
      </c>
      <c r="C20" s="10"/>
      <c r="D20" s="10">
        <v>29</v>
      </c>
      <c r="E20" s="10">
        <v>19</v>
      </c>
      <c r="F20" s="10"/>
      <c r="G20" s="10"/>
      <c r="H20" s="10"/>
      <c r="I20" s="10">
        <v>10</v>
      </c>
      <c r="J20" s="10"/>
      <c r="K20" s="8" t="s">
        <v>87</v>
      </c>
      <c r="L20" s="8" t="s">
        <v>119</v>
      </c>
    </row>
    <row r="21" ht="32.25" customHeight="1" spans="1:12">
      <c r="A21" s="7" t="s">
        <v>120</v>
      </c>
      <c r="B21" s="10">
        <f t="shared" si="0"/>
        <v>13</v>
      </c>
      <c r="C21" s="10"/>
      <c r="D21" s="10">
        <v>12</v>
      </c>
      <c r="E21" s="10">
        <v>11</v>
      </c>
      <c r="F21" s="10"/>
      <c r="G21" s="10"/>
      <c r="H21" s="10"/>
      <c r="I21" s="10">
        <v>1</v>
      </c>
      <c r="J21" s="10">
        <v>1</v>
      </c>
      <c r="K21" s="8" t="s">
        <v>87</v>
      </c>
      <c r="L21" s="8" t="s">
        <v>121</v>
      </c>
    </row>
    <row r="22" ht="18" customHeight="1" spans="1:12">
      <c r="A22" s="7" t="s">
        <v>122</v>
      </c>
      <c r="B22" s="10">
        <f t="shared" si="0"/>
        <v>16</v>
      </c>
      <c r="C22" s="10"/>
      <c r="D22" s="10">
        <v>16</v>
      </c>
      <c r="E22" s="10">
        <v>13</v>
      </c>
      <c r="F22" s="10"/>
      <c r="G22" s="10"/>
      <c r="H22" s="10"/>
      <c r="I22" s="10">
        <v>3</v>
      </c>
      <c r="J22" s="10"/>
      <c r="K22" s="8" t="s">
        <v>87</v>
      </c>
      <c r="L22" s="8" t="s">
        <v>123</v>
      </c>
    </row>
    <row r="23" ht="18" customHeight="1" spans="1:12">
      <c r="A23" s="7" t="s">
        <v>124</v>
      </c>
      <c r="B23" s="10">
        <f t="shared" si="0"/>
        <v>11</v>
      </c>
      <c r="C23" s="10"/>
      <c r="D23" s="10">
        <v>11</v>
      </c>
      <c r="E23" s="10">
        <v>6</v>
      </c>
      <c r="F23" s="10"/>
      <c r="G23" s="10"/>
      <c r="H23" s="10"/>
      <c r="I23" s="10">
        <v>5</v>
      </c>
      <c r="J23" s="10"/>
      <c r="K23" s="8" t="s">
        <v>100</v>
      </c>
      <c r="L23" s="8" t="s">
        <v>125</v>
      </c>
    </row>
    <row r="24" ht="30" customHeight="1" spans="1:12">
      <c r="A24" s="7" t="s">
        <v>126</v>
      </c>
      <c r="B24" s="10">
        <f t="shared" si="0"/>
        <v>41</v>
      </c>
      <c r="C24" s="10"/>
      <c r="D24" s="10">
        <v>40</v>
      </c>
      <c r="E24" s="10">
        <v>33</v>
      </c>
      <c r="F24" s="10"/>
      <c r="G24" s="10"/>
      <c r="H24" s="10"/>
      <c r="I24" s="10">
        <v>7</v>
      </c>
      <c r="J24" s="10">
        <v>1</v>
      </c>
      <c r="K24" s="8" t="s">
        <v>87</v>
      </c>
      <c r="L24" s="8" t="s">
        <v>127</v>
      </c>
    </row>
    <row r="25" ht="27.75" customHeight="1" spans="1:12">
      <c r="A25" s="7" t="s">
        <v>128</v>
      </c>
      <c r="B25" s="10">
        <f t="shared" si="0"/>
        <v>3</v>
      </c>
      <c r="C25" s="10"/>
      <c r="D25" s="10">
        <v>3</v>
      </c>
      <c r="E25" s="10">
        <v>3</v>
      </c>
      <c r="F25" s="10"/>
      <c r="G25" s="10"/>
      <c r="H25" s="10"/>
      <c r="I25" s="10"/>
      <c r="J25" s="10"/>
      <c r="K25" s="8" t="s">
        <v>100</v>
      </c>
      <c r="L25" s="8" t="s">
        <v>129</v>
      </c>
    </row>
    <row r="26" ht="18" customHeight="1" spans="1:12">
      <c r="A26" s="7" t="s">
        <v>130</v>
      </c>
      <c r="B26" s="10">
        <f t="shared" si="0"/>
        <v>14</v>
      </c>
      <c r="C26" s="10"/>
      <c r="D26" s="10">
        <v>14</v>
      </c>
      <c r="E26" s="10">
        <v>14</v>
      </c>
      <c r="F26" s="10"/>
      <c r="G26" s="10"/>
      <c r="H26" s="10"/>
      <c r="I26" s="10"/>
      <c r="J26" s="10"/>
      <c r="K26" s="8" t="s">
        <v>100</v>
      </c>
      <c r="L26" s="8" t="s">
        <v>131</v>
      </c>
    </row>
    <row r="27" ht="16.5" customHeight="1" spans="1:12">
      <c r="A27" s="7" t="s">
        <v>132</v>
      </c>
      <c r="B27" s="10">
        <f t="shared" si="0"/>
        <v>19</v>
      </c>
      <c r="C27" s="10"/>
      <c r="D27" s="10">
        <v>17</v>
      </c>
      <c r="E27" s="10">
        <v>14</v>
      </c>
      <c r="F27" s="10"/>
      <c r="G27" s="10"/>
      <c r="H27" s="10"/>
      <c r="I27" s="10">
        <v>3</v>
      </c>
      <c r="J27" s="10">
        <v>2</v>
      </c>
      <c r="K27" s="8" t="s">
        <v>87</v>
      </c>
      <c r="L27" s="8" t="s">
        <v>133</v>
      </c>
    </row>
    <row r="28" ht="16.5" customHeight="1" spans="1:12">
      <c r="A28" s="7" t="s">
        <v>134</v>
      </c>
      <c r="B28" s="10">
        <f t="shared" si="0"/>
        <v>5</v>
      </c>
      <c r="C28" s="10"/>
      <c r="D28" s="10">
        <v>5</v>
      </c>
      <c r="E28" s="10">
        <v>4</v>
      </c>
      <c r="F28" s="10"/>
      <c r="G28" s="10"/>
      <c r="H28" s="10"/>
      <c r="I28" s="10">
        <v>1</v>
      </c>
      <c r="J28" s="10"/>
      <c r="K28" s="8" t="s">
        <v>87</v>
      </c>
      <c r="L28" s="8" t="s">
        <v>135</v>
      </c>
    </row>
    <row r="29" ht="15.75" customHeight="1" spans="1:12">
      <c r="A29" s="7" t="s">
        <v>136</v>
      </c>
      <c r="B29" s="10">
        <f t="shared" si="0"/>
        <v>20</v>
      </c>
      <c r="C29" s="10"/>
      <c r="D29" s="10">
        <v>20</v>
      </c>
      <c r="E29" s="10">
        <v>11</v>
      </c>
      <c r="F29" s="10"/>
      <c r="G29" s="10"/>
      <c r="H29" s="10"/>
      <c r="I29" s="10">
        <v>9</v>
      </c>
      <c r="J29" s="10"/>
      <c r="K29" s="8" t="s">
        <v>100</v>
      </c>
      <c r="L29" s="8" t="s">
        <v>137</v>
      </c>
    </row>
    <row r="30" ht="28.5" customHeight="1" spans="1:12">
      <c r="A30" s="7" t="s">
        <v>138</v>
      </c>
      <c r="B30" s="10">
        <f t="shared" si="0"/>
        <v>11</v>
      </c>
      <c r="C30" s="10"/>
      <c r="D30" s="10">
        <v>10</v>
      </c>
      <c r="E30" s="10">
        <v>6</v>
      </c>
      <c r="F30" s="10"/>
      <c r="G30" s="10"/>
      <c r="H30" s="10"/>
      <c r="I30" s="10">
        <v>4</v>
      </c>
      <c r="J30" s="10">
        <v>1</v>
      </c>
      <c r="K30" s="8" t="s">
        <v>87</v>
      </c>
      <c r="L30" s="8" t="s">
        <v>139</v>
      </c>
    </row>
    <row r="31" ht="18.75" customHeight="1" spans="1:12">
      <c r="A31" s="7" t="s">
        <v>140</v>
      </c>
      <c r="B31" s="10">
        <f t="shared" si="0"/>
        <v>1</v>
      </c>
      <c r="C31" s="10"/>
      <c r="D31" s="10">
        <v>1</v>
      </c>
      <c r="E31" s="10">
        <v>1</v>
      </c>
      <c r="F31" s="10"/>
      <c r="G31" s="10"/>
      <c r="H31" s="10"/>
      <c r="I31" s="10"/>
      <c r="J31" s="10"/>
      <c r="K31" s="8" t="s">
        <v>100</v>
      </c>
      <c r="L31" s="8" t="s">
        <v>141</v>
      </c>
    </row>
    <row r="32" ht="18" customHeight="1" spans="1:12">
      <c r="A32" s="7" t="s">
        <v>142</v>
      </c>
      <c r="B32" s="10">
        <f t="shared" si="0"/>
        <v>3</v>
      </c>
      <c r="C32" s="10"/>
      <c r="D32" s="10">
        <v>3</v>
      </c>
      <c r="E32" s="10">
        <v>3</v>
      </c>
      <c r="F32" s="10"/>
      <c r="G32" s="10"/>
      <c r="H32" s="10"/>
      <c r="I32" s="10"/>
      <c r="J32" s="10"/>
      <c r="K32" s="8" t="s">
        <v>100</v>
      </c>
      <c r="L32" s="8" t="s">
        <v>143</v>
      </c>
    </row>
    <row r="33" ht="27" customHeight="1" spans="1:12">
      <c r="A33" s="7" t="s">
        <v>144</v>
      </c>
      <c r="B33" s="10">
        <f t="shared" si="0"/>
        <v>32</v>
      </c>
      <c r="C33" s="10"/>
      <c r="D33" s="10">
        <v>31</v>
      </c>
      <c r="E33" s="10">
        <v>18</v>
      </c>
      <c r="F33" s="10"/>
      <c r="G33" s="10"/>
      <c r="H33" s="10"/>
      <c r="I33" s="10">
        <v>13</v>
      </c>
      <c r="J33" s="10">
        <v>1</v>
      </c>
      <c r="K33" s="8" t="s">
        <v>87</v>
      </c>
      <c r="L33" s="8" t="s">
        <v>145</v>
      </c>
    </row>
    <row r="34" ht="18" customHeight="1" spans="1:12">
      <c r="A34" s="7" t="s">
        <v>146</v>
      </c>
      <c r="B34" s="10">
        <f t="shared" si="0"/>
        <v>15</v>
      </c>
      <c r="C34" s="10"/>
      <c r="D34" s="10">
        <v>14</v>
      </c>
      <c r="E34" s="10">
        <v>10</v>
      </c>
      <c r="F34" s="10"/>
      <c r="G34" s="10"/>
      <c r="H34" s="10"/>
      <c r="I34" s="10">
        <v>4</v>
      </c>
      <c r="J34" s="10">
        <v>1</v>
      </c>
      <c r="K34" s="8" t="s">
        <v>87</v>
      </c>
      <c r="L34" s="8" t="s">
        <v>147</v>
      </c>
    </row>
    <row r="35" ht="18" customHeight="1" spans="1:12">
      <c r="A35" s="7" t="s">
        <v>148</v>
      </c>
      <c r="B35" s="10">
        <f t="shared" si="0"/>
        <v>4</v>
      </c>
      <c r="C35" s="10"/>
      <c r="D35" s="10">
        <v>3</v>
      </c>
      <c r="E35" s="10">
        <v>1</v>
      </c>
      <c r="F35" s="10"/>
      <c r="G35" s="10"/>
      <c r="H35" s="10"/>
      <c r="I35" s="10">
        <v>2</v>
      </c>
      <c r="J35" s="10">
        <v>1</v>
      </c>
      <c r="K35" s="8" t="s">
        <v>87</v>
      </c>
      <c r="L35" s="8" t="s">
        <v>149</v>
      </c>
    </row>
    <row r="36" ht="18" customHeight="1" spans="1:12">
      <c r="A36" s="7" t="s">
        <v>150</v>
      </c>
      <c r="B36" s="10">
        <f t="shared" si="0"/>
        <v>1</v>
      </c>
      <c r="C36" s="10"/>
      <c r="D36" s="10">
        <v>1</v>
      </c>
      <c r="E36" s="10">
        <v>0</v>
      </c>
      <c r="F36" s="10"/>
      <c r="G36" s="10"/>
      <c r="H36" s="10"/>
      <c r="I36" s="10">
        <v>1</v>
      </c>
      <c r="J36" s="10"/>
      <c r="K36" s="8" t="s">
        <v>87</v>
      </c>
      <c r="L36" s="8" t="s">
        <v>151</v>
      </c>
    </row>
    <row r="37" ht="18" customHeight="1" spans="1:12">
      <c r="A37" s="7" t="s">
        <v>152</v>
      </c>
      <c r="B37" s="10">
        <f t="shared" si="0"/>
        <v>4</v>
      </c>
      <c r="C37" s="10"/>
      <c r="D37" s="10">
        <v>4</v>
      </c>
      <c r="E37" s="10">
        <v>1</v>
      </c>
      <c r="F37" s="10"/>
      <c r="G37" s="10"/>
      <c r="H37" s="10"/>
      <c r="I37" s="10">
        <v>3</v>
      </c>
      <c r="J37" s="10"/>
      <c r="K37" s="8" t="s">
        <v>87</v>
      </c>
      <c r="L37" s="8" t="s">
        <v>153</v>
      </c>
    </row>
    <row r="38" ht="28.5" customHeight="1" spans="1:12">
      <c r="A38" s="7" t="s">
        <v>154</v>
      </c>
      <c r="B38" s="10">
        <f t="shared" si="0"/>
        <v>13</v>
      </c>
      <c r="C38" s="10"/>
      <c r="D38" s="10">
        <v>13</v>
      </c>
      <c r="E38" s="10">
        <v>10</v>
      </c>
      <c r="F38" s="10"/>
      <c r="G38" s="10"/>
      <c r="H38" s="10"/>
      <c r="I38" s="10">
        <v>3</v>
      </c>
      <c r="J38" s="10"/>
      <c r="K38" s="8" t="s">
        <v>155</v>
      </c>
      <c r="L38" s="8" t="s">
        <v>156</v>
      </c>
    </row>
    <row r="39" ht="27" customHeight="1" spans="1:12">
      <c r="A39" s="7" t="s">
        <v>157</v>
      </c>
      <c r="B39" s="10">
        <f t="shared" si="0"/>
        <v>25</v>
      </c>
      <c r="C39" s="10"/>
      <c r="D39" s="10">
        <v>24</v>
      </c>
      <c r="E39" s="10">
        <v>19</v>
      </c>
      <c r="F39" s="10"/>
      <c r="G39" s="10"/>
      <c r="H39" s="10"/>
      <c r="I39" s="10">
        <v>5</v>
      </c>
      <c r="J39" s="10">
        <v>1</v>
      </c>
      <c r="K39" s="8" t="s">
        <v>87</v>
      </c>
      <c r="L39" s="8" t="s">
        <v>158</v>
      </c>
    </row>
    <row r="40" ht="18" customHeight="1" spans="1:12">
      <c r="A40" s="7" t="s">
        <v>159</v>
      </c>
      <c r="B40" s="10">
        <f t="shared" si="0"/>
        <v>101</v>
      </c>
      <c r="C40" s="10"/>
      <c r="D40" s="10">
        <v>98</v>
      </c>
      <c r="E40" s="10">
        <v>64</v>
      </c>
      <c r="F40" s="10"/>
      <c r="G40" s="10"/>
      <c r="H40" s="10"/>
      <c r="I40" s="10">
        <v>34</v>
      </c>
      <c r="J40" s="10">
        <v>3</v>
      </c>
      <c r="K40" s="8" t="s">
        <v>87</v>
      </c>
      <c r="L40" s="8" t="s">
        <v>160</v>
      </c>
    </row>
    <row r="41" ht="37.5" customHeight="1" spans="1:12">
      <c r="A41" s="7" t="s">
        <v>161</v>
      </c>
      <c r="B41" s="10">
        <f t="shared" si="0"/>
        <v>25</v>
      </c>
      <c r="C41" s="10"/>
      <c r="D41" s="10">
        <v>23</v>
      </c>
      <c r="E41" s="10">
        <v>22</v>
      </c>
      <c r="F41" s="10"/>
      <c r="G41" s="10"/>
      <c r="H41" s="10"/>
      <c r="I41" s="10">
        <v>1</v>
      </c>
      <c r="J41" s="10">
        <v>2</v>
      </c>
      <c r="K41" s="8" t="s">
        <v>87</v>
      </c>
      <c r="L41" s="8" t="s">
        <v>162</v>
      </c>
    </row>
    <row r="42" ht="18" customHeight="1" spans="1:12">
      <c r="A42" s="7" t="s">
        <v>163</v>
      </c>
      <c r="B42" s="10">
        <f t="shared" si="0"/>
        <v>61</v>
      </c>
      <c r="C42" s="10"/>
      <c r="D42" s="10">
        <v>60</v>
      </c>
      <c r="E42" s="10">
        <v>47</v>
      </c>
      <c r="F42" s="10"/>
      <c r="G42" s="10"/>
      <c r="H42" s="10"/>
      <c r="I42" s="10">
        <v>13</v>
      </c>
      <c r="J42" s="10">
        <v>1</v>
      </c>
      <c r="K42" s="8" t="s">
        <v>87</v>
      </c>
      <c r="L42" s="8" t="s">
        <v>164</v>
      </c>
    </row>
    <row r="43" ht="40.5" customHeight="1" spans="1:12">
      <c r="A43" s="7" t="s">
        <v>165</v>
      </c>
      <c r="B43" s="10">
        <f t="shared" si="0"/>
        <v>43</v>
      </c>
      <c r="C43" s="10"/>
      <c r="D43" s="10">
        <v>43</v>
      </c>
      <c r="E43" s="10">
        <v>28</v>
      </c>
      <c r="F43" s="10"/>
      <c r="G43" s="10"/>
      <c r="H43" s="10"/>
      <c r="I43" s="10">
        <v>15</v>
      </c>
      <c r="J43" s="10"/>
      <c r="K43" s="8" t="s">
        <v>87</v>
      </c>
      <c r="L43" s="8" t="s">
        <v>166</v>
      </c>
    </row>
    <row r="44" ht="38.25" customHeight="1" spans="1:12">
      <c r="A44" s="7" t="s">
        <v>167</v>
      </c>
      <c r="B44" s="10">
        <f t="shared" si="0"/>
        <v>123</v>
      </c>
      <c r="C44" s="10"/>
      <c r="D44" s="10">
        <v>108</v>
      </c>
      <c r="E44" s="10">
        <v>59</v>
      </c>
      <c r="F44" s="10"/>
      <c r="G44" s="10"/>
      <c r="H44" s="10"/>
      <c r="I44" s="10">
        <v>49</v>
      </c>
      <c r="J44" s="10">
        <v>15</v>
      </c>
      <c r="K44" s="8" t="s">
        <v>87</v>
      </c>
      <c r="L44" s="8" t="s">
        <v>168</v>
      </c>
    </row>
    <row r="45" ht="19.5" customHeight="1" spans="1:12">
      <c r="A45" s="7" t="s">
        <v>169</v>
      </c>
      <c r="B45" s="10">
        <f t="shared" si="0"/>
        <v>24</v>
      </c>
      <c r="C45" s="10"/>
      <c r="D45" s="10">
        <v>24</v>
      </c>
      <c r="E45" s="10">
        <v>20</v>
      </c>
      <c r="F45" s="10"/>
      <c r="G45" s="10"/>
      <c r="H45" s="10"/>
      <c r="I45" s="10">
        <v>4</v>
      </c>
      <c r="J45" s="10"/>
      <c r="K45" s="8" t="s">
        <v>155</v>
      </c>
      <c r="L45" s="8" t="s">
        <v>170</v>
      </c>
    </row>
    <row r="46" ht="26.25" customHeight="1" spans="1:12">
      <c r="A46" s="7" t="s">
        <v>171</v>
      </c>
      <c r="B46" s="10">
        <f t="shared" si="0"/>
        <v>8</v>
      </c>
      <c r="C46" s="10"/>
      <c r="D46" s="10">
        <v>8</v>
      </c>
      <c r="E46" s="10">
        <v>6</v>
      </c>
      <c r="F46" s="10"/>
      <c r="G46" s="10"/>
      <c r="H46" s="10"/>
      <c r="I46" s="10">
        <v>2</v>
      </c>
      <c r="J46" s="10"/>
      <c r="K46" s="8" t="s">
        <v>100</v>
      </c>
      <c r="L46" s="8" t="s">
        <v>172</v>
      </c>
    </row>
    <row r="47" ht="26.25" customHeight="1" spans="1:12">
      <c r="A47" s="7" t="s">
        <v>173</v>
      </c>
      <c r="B47" s="10">
        <f t="shared" si="0"/>
        <v>14</v>
      </c>
      <c r="C47" s="10"/>
      <c r="D47" s="10">
        <v>14</v>
      </c>
      <c r="E47" s="10">
        <v>12</v>
      </c>
      <c r="F47" s="10"/>
      <c r="G47" s="10"/>
      <c r="H47" s="10"/>
      <c r="I47" s="10">
        <v>2</v>
      </c>
      <c r="J47" s="10"/>
      <c r="K47" s="8" t="s">
        <v>155</v>
      </c>
      <c r="L47" s="8" t="s">
        <v>174</v>
      </c>
    </row>
    <row r="48" ht="21.95" customHeight="1" spans="1:12">
      <c r="A48" s="7" t="s">
        <v>175</v>
      </c>
      <c r="B48" s="10">
        <f t="shared" si="0"/>
        <v>28</v>
      </c>
      <c r="C48" s="10"/>
      <c r="D48" s="10">
        <v>28</v>
      </c>
      <c r="E48" s="10">
        <v>24</v>
      </c>
      <c r="F48" s="10"/>
      <c r="G48" s="10"/>
      <c r="H48" s="10"/>
      <c r="I48" s="10">
        <v>4</v>
      </c>
      <c r="J48" s="10"/>
      <c r="K48" s="8" t="s">
        <v>155</v>
      </c>
      <c r="L48" s="8" t="s">
        <v>176</v>
      </c>
    </row>
    <row r="49" ht="33.95" customHeight="1" spans="1:12">
      <c r="A49" s="7" t="s">
        <v>177</v>
      </c>
      <c r="B49" s="10">
        <f t="shared" si="0"/>
        <v>6</v>
      </c>
      <c r="C49" s="10"/>
      <c r="D49" s="10">
        <v>6</v>
      </c>
      <c r="E49" s="10">
        <v>6</v>
      </c>
      <c r="F49" s="10"/>
      <c r="G49" s="10"/>
      <c r="H49" s="10"/>
      <c r="I49" s="10"/>
      <c r="J49" s="10"/>
      <c r="K49" s="8" t="s">
        <v>155</v>
      </c>
      <c r="L49" s="8" t="s">
        <v>178</v>
      </c>
    </row>
    <row r="50" ht="20.1" customHeight="1" spans="1:12">
      <c r="A50" s="7" t="s">
        <v>179</v>
      </c>
      <c r="B50" s="10">
        <f t="shared" si="0"/>
        <v>21</v>
      </c>
      <c r="C50" s="10"/>
      <c r="D50" s="10">
        <v>21</v>
      </c>
      <c r="E50" s="10">
        <v>21</v>
      </c>
      <c r="F50" s="10"/>
      <c r="G50" s="10"/>
      <c r="H50" s="10"/>
      <c r="I50" s="10"/>
      <c r="J50" s="10"/>
      <c r="K50" s="8" t="s">
        <v>87</v>
      </c>
      <c r="L50" s="8" t="s">
        <v>180</v>
      </c>
    </row>
    <row r="51" ht="36.95" customHeight="1" spans="1:12">
      <c r="A51" s="7" t="s">
        <v>181</v>
      </c>
      <c r="B51" s="10">
        <f t="shared" si="0"/>
        <v>167</v>
      </c>
      <c r="C51" s="10"/>
      <c r="D51" s="10">
        <v>165</v>
      </c>
      <c r="E51" s="10">
        <v>84</v>
      </c>
      <c r="F51" s="10"/>
      <c r="G51" s="10"/>
      <c r="H51" s="10"/>
      <c r="I51" s="10">
        <v>81</v>
      </c>
      <c r="J51" s="10">
        <v>2</v>
      </c>
      <c r="K51" s="8" t="s">
        <v>87</v>
      </c>
      <c r="L51" s="8" t="s">
        <v>182</v>
      </c>
    </row>
    <row r="52" ht="37.5" customHeight="1" spans="1:12">
      <c r="A52" s="7" t="s">
        <v>183</v>
      </c>
      <c r="B52" s="10">
        <f t="shared" si="0"/>
        <v>101</v>
      </c>
      <c r="C52" s="10"/>
      <c r="D52" s="10">
        <v>101</v>
      </c>
      <c r="E52" s="10">
        <v>97</v>
      </c>
      <c r="F52" s="10"/>
      <c r="G52" s="10"/>
      <c r="H52" s="10"/>
      <c r="I52" s="10">
        <v>4</v>
      </c>
      <c r="J52" s="10"/>
      <c r="K52" s="8" t="s">
        <v>87</v>
      </c>
      <c r="L52" s="8" t="s">
        <v>184</v>
      </c>
    </row>
    <row r="53" ht="24" customHeight="1" spans="1:12">
      <c r="A53" s="7" t="s">
        <v>185</v>
      </c>
      <c r="B53" s="10">
        <f t="shared" si="0"/>
        <v>108</v>
      </c>
      <c r="C53" s="10"/>
      <c r="D53" s="10">
        <v>108</v>
      </c>
      <c r="E53" s="10">
        <v>108</v>
      </c>
      <c r="F53" s="10"/>
      <c r="G53" s="10"/>
      <c r="H53" s="10"/>
      <c r="I53" s="10"/>
      <c r="J53" s="10"/>
      <c r="K53" s="8" t="s">
        <v>155</v>
      </c>
      <c r="L53" s="8" t="s">
        <v>186</v>
      </c>
    </row>
    <row r="54" ht="49.5" customHeight="1" spans="1:12">
      <c r="A54" s="7" t="s">
        <v>187</v>
      </c>
      <c r="B54" s="10">
        <f t="shared" si="0"/>
        <v>82</v>
      </c>
      <c r="C54" s="10"/>
      <c r="D54" s="10">
        <v>77</v>
      </c>
      <c r="E54" s="10">
        <v>72</v>
      </c>
      <c r="F54" s="10"/>
      <c r="G54" s="10"/>
      <c r="H54" s="10"/>
      <c r="I54" s="10">
        <v>5</v>
      </c>
      <c r="J54" s="10">
        <v>5</v>
      </c>
      <c r="K54" s="8" t="s">
        <v>155</v>
      </c>
      <c r="L54" s="8" t="s">
        <v>188</v>
      </c>
    </row>
    <row r="55" ht="29.25" customHeight="1" spans="1:12">
      <c r="A55" s="7" t="s">
        <v>189</v>
      </c>
      <c r="B55" s="10">
        <f t="shared" si="0"/>
        <v>22</v>
      </c>
      <c r="C55" s="10"/>
      <c r="D55" s="10">
        <v>20</v>
      </c>
      <c r="E55" s="10">
        <v>20</v>
      </c>
      <c r="F55" s="10"/>
      <c r="G55" s="10"/>
      <c r="H55" s="10"/>
      <c r="I55" s="10"/>
      <c r="J55" s="10">
        <v>2</v>
      </c>
      <c r="K55" s="8" t="s">
        <v>87</v>
      </c>
      <c r="L55" s="8" t="s">
        <v>190</v>
      </c>
    </row>
    <row r="56" ht="44.1" customHeight="1" spans="1:12">
      <c r="A56" s="7" t="s">
        <v>191</v>
      </c>
      <c r="B56" s="10">
        <f t="shared" si="0"/>
        <v>81</v>
      </c>
      <c r="C56" s="10"/>
      <c r="D56" s="10">
        <v>80</v>
      </c>
      <c r="E56" s="10">
        <v>68</v>
      </c>
      <c r="F56" s="10"/>
      <c r="G56" s="10"/>
      <c r="H56" s="10"/>
      <c r="I56" s="10">
        <v>12</v>
      </c>
      <c r="J56" s="10">
        <v>1</v>
      </c>
      <c r="K56" s="8" t="s">
        <v>87</v>
      </c>
      <c r="L56" s="8" t="s">
        <v>192</v>
      </c>
    </row>
    <row r="57" ht="32.1" customHeight="1" spans="1:12">
      <c r="A57" s="7" t="s">
        <v>193</v>
      </c>
      <c r="B57" s="10">
        <f t="shared" si="0"/>
        <v>87</v>
      </c>
      <c r="C57" s="10"/>
      <c r="D57" s="10">
        <v>85</v>
      </c>
      <c r="E57" s="10">
        <v>80</v>
      </c>
      <c r="F57" s="10"/>
      <c r="G57" s="10"/>
      <c r="H57" s="10"/>
      <c r="I57" s="10">
        <v>5</v>
      </c>
      <c r="J57" s="10">
        <v>2</v>
      </c>
      <c r="K57" s="8" t="s">
        <v>87</v>
      </c>
      <c r="L57" s="8" t="s">
        <v>194</v>
      </c>
    </row>
    <row r="58" ht="54" customHeight="1" spans="1:12">
      <c r="A58" s="7" t="s">
        <v>195</v>
      </c>
      <c r="B58" s="10">
        <f t="shared" si="0"/>
        <v>1638</v>
      </c>
      <c r="C58" s="10"/>
      <c r="D58" s="10">
        <v>1255</v>
      </c>
      <c r="E58" s="10">
        <v>710</v>
      </c>
      <c r="F58" s="10">
        <v>375</v>
      </c>
      <c r="G58" s="10"/>
      <c r="H58" s="10"/>
      <c r="I58" s="10">
        <v>170</v>
      </c>
      <c r="J58" s="10">
        <v>383</v>
      </c>
      <c r="K58" s="8" t="s">
        <v>87</v>
      </c>
      <c r="L58" s="8" t="s">
        <v>196</v>
      </c>
    </row>
    <row r="59" ht="29.25" customHeight="1" spans="1:12">
      <c r="A59" s="7" t="s">
        <v>197</v>
      </c>
      <c r="B59" s="10">
        <f t="shared" si="0"/>
        <v>789</v>
      </c>
      <c r="C59" s="10"/>
      <c r="D59" s="10">
        <v>569</v>
      </c>
      <c r="E59" s="10">
        <v>269</v>
      </c>
      <c r="F59" s="10">
        <v>218</v>
      </c>
      <c r="G59" s="10"/>
      <c r="H59" s="10"/>
      <c r="I59" s="10">
        <v>82</v>
      </c>
      <c r="J59" s="10">
        <v>220</v>
      </c>
      <c r="K59" s="8" t="s">
        <v>87</v>
      </c>
      <c r="L59" s="8" t="s">
        <v>198</v>
      </c>
    </row>
    <row r="60" ht="34.5" customHeight="1" spans="1:12">
      <c r="A60" s="7" t="s">
        <v>199</v>
      </c>
      <c r="B60" s="10">
        <f t="shared" si="0"/>
        <v>53</v>
      </c>
      <c r="C60" s="10"/>
      <c r="D60" s="10">
        <v>53</v>
      </c>
      <c r="E60" s="10">
        <v>48</v>
      </c>
      <c r="F60" s="10"/>
      <c r="G60" s="10"/>
      <c r="H60" s="10"/>
      <c r="I60" s="10">
        <v>5</v>
      </c>
      <c r="J60" s="10"/>
      <c r="K60" s="8" t="s">
        <v>87</v>
      </c>
      <c r="L60" s="8" t="s">
        <v>198</v>
      </c>
    </row>
    <row r="61" ht="32.25" customHeight="1" spans="1:12">
      <c r="A61" s="7" t="s">
        <v>200</v>
      </c>
      <c r="B61" s="10">
        <f t="shared" si="0"/>
        <v>22</v>
      </c>
      <c r="C61" s="10"/>
      <c r="D61" s="10">
        <v>22</v>
      </c>
      <c r="E61" s="10">
        <v>17</v>
      </c>
      <c r="F61" s="10"/>
      <c r="G61" s="10"/>
      <c r="H61" s="10"/>
      <c r="I61" s="10">
        <v>5</v>
      </c>
      <c r="J61" s="10"/>
      <c r="K61" s="8" t="s">
        <v>87</v>
      </c>
      <c r="L61" s="8" t="s">
        <v>201</v>
      </c>
    </row>
    <row r="62" ht="27.75" customHeight="1" spans="1:12">
      <c r="A62" s="7" t="s">
        <v>202</v>
      </c>
      <c r="B62" s="10">
        <f t="shared" si="0"/>
        <v>32</v>
      </c>
      <c r="C62" s="10"/>
      <c r="D62" s="10">
        <v>16</v>
      </c>
      <c r="E62" s="10"/>
      <c r="F62" s="10">
        <v>16</v>
      </c>
      <c r="G62" s="10"/>
      <c r="H62" s="10"/>
      <c r="I62" s="10"/>
      <c r="J62" s="10">
        <v>16</v>
      </c>
      <c r="K62" s="8" t="s">
        <v>100</v>
      </c>
      <c r="L62" s="8" t="s">
        <v>203</v>
      </c>
    </row>
    <row r="63" ht="20.25" customHeight="1" spans="1:12">
      <c r="A63" s="7" t="s">
        <v>204</v>
      </c>
      <c r="B63" s="10">
        <f t="shared" si="0"/>
        <v>33</v>
      </c>
      <c r="C63" s="10"/>
      <c r="D63" s="10">
        <v>26</v>
      </c>
      <c r="E63" s="10"/>
      <c r="F63" s="10">
        <v>6</v>
      </c>
      <c r="G63" s="10"/>
      <c r="H63" s="10"/>
      <c r="I63" s="10">
        <v>20</v>
      </c>
      <c r="J63" s="10">
        <v>7</v>
      </c>
      <c r="K63" s="8" t="s">
        <v>100</v>
      </c>
      <c r="L63" s="8" t="s">
        <v>205</v>
      </c>
    </row>
    <row r="64" ht="16.5" customHeight="1" spans="1:12">
      <c r="A64" s="7" t="s">
        <v>206</v>
      </c>
      <c r="B64" s="10">
        <f t="shared" si="0"/>
        <v>64</v>
      </c>
      <c r="C64" s="10"/>
      <c r="D64" s="10">
        <v>60</v>
      </c>
      <c r="E64" s="10">
        <v>40</v>
      </c>
      <c r="F64" s="10"/>
      <c r="G64" s="10"/>
      <c r="H64" s="10"/>
      <c r="I64" s="10">
        <v>20</v>
      </c>
      <c r="J64" s="10">
        <v>4</v>
      </c>
      <c r="K64" s="8" t="s">
        <v>100</v>
      </c>
      <c r="L64" s="8" t="s">
        <v>207</v>
      </c>
    </row>
    <row r="65" ht="28.5" customHeight="1" spans="1:12">
      <c r="A65" s="7" t="s">
        <v>208</v>
      </c>
      <c r="B65" s="10">
        <f t="shared" si="0"/>
        <v>94</v>
      </c>
      <c r="C65" s="10"/>
      <c r="D65" s="10">
        <v>91</v>
      </c>
      <c r="E65" s="10">
        <v>52</v>
      </c>
      <c r="F65" s="10">
        <v>9</v>
      </c>
      <c r="G65" s="10"/>
      <c r="H65" s="10"/>
      <c r="I65" s="10">
        <v>30</v>
      </c>
      <c r="J65" s="10">
        <v>3</v>
      </c>
      <c r="K65" s="8" t="s">
        <v>87</v>
      </c>
      <c r="L65" s="8" t="s">
        <v>209</v>
      </c>
    </row>
    <row r="66" ht="41.25" customHeight="1" spans="1:12">
      <c r="A66" s="7" t="s">
        <v>210</v>
      </c>
      <c r="B66" s="10">
        <f t="shared" si="0"/>
        <v>10</v>
      </c>
      <c r="C66" s="10"/>
      <c r="D66" s="10">
        <v>10</v>
      </c>
      <c r="E66" s="10">
        <v>5</v>
      </c>
      <c r="F66" s="10"/>
      <c r="G66" s="10"/>
      <c r="H66" s="10"/>
      <c r="I66" s="10">
        <v>5</v>
      </c>
      <c r="J66" s="10"/>
      <c r="K66" s="8" t="s">
        <v>100</v>
      </c>
      <c r="L66" s="8" t="s">
        <v>211</v>
      </c>
    </row>
    <row r="67" ht="16.5" customHeight="1" spans="1:12">
      <c r="A67" s="7" t="s">
        <v>212</v>
      </c>
      <c r="B67" s="10">
        <f t="shared" si="0"/>
        <v>8</v>
      </c>
      <c r="C67" s="10"/>
      <c r="D67" s="10">
        <v>8</v>
      </c>
      <c r="E67" s="10">
        <v>8</v>
      </c>
      <c r="F67" s="10"/>
      <c r="G67" s="10"/>
      <c r="H67" s="10"/>
      <c r="I67" s="10">
        <v>0</v>
      </c>
      <c r="J67" s="10"/>
      <c r="K67" s="8" t="s">
        <v>100</v>
      </c>
      <c r="L67" s="8" t="s">
        <v>213</v>
      </c>
    </row>
    <row r="68" ht="19.5" customHeight="1" spans="1:12">
      <c r="A68" s="7" t="s">
        <v>214</v>
      </c>
      <c r="B68" s="10">
        <f t="shared" si="0"/>
        <v>6</v>
      </c>
      <c r="C68" s="10"/>
      <c r="D68" s="10">
        <v>6</v>
      </c>
      <c r="E68" s="10">
        <v>6</v>
      </c>
      <c r="F68" s="10"/>
      <c r="G68" s="10"/>
      <c r="H68" s="10"/>
      <c r="I68" s="10">
        <v>0</v>
      </c>
      <c r="J68" s="10"/>
      <c r="K68" s="8" t="s">
        <v>100</v>
      </c>
      <c r="L68" s="8" t="s">
        <v>215</v>
      </c>
    </row>
    <row r="69" ht="25.5" customHeight="1" spans="1:12">
      <c r="A69" s="7" t="s">
        <v>216</v>
      </c>
      <c r="B69" s="10">
        <f t="shared" si="0"/>
        <v>5</v>
      </c>
      <c r="C69" s="10"/>
      <c r="D69" s="10">
        <v>5</v>
      </c>
      <c r="E69" s="10">
        <v>5</v>
      </c>
      <c r="F69" s="10"/>
      <c r="G69" s="10"/>
      <c r="H69" s="10"/>
      <c r="I69" s="10">
        <v>0</v>
      </c>
      <c r="J69" s="10"/>
      <c r="K69" s="8" t="s">
        <v>100</v>
      </c>
      <c r="L69" s="8" t="s">
        <v>217</v>
      </c>
    </row>
    <row r="70" ht="40.5" customHeight="1" spans="1:12">
      <c r="A70" s="7" t="s">
        <v>218</v>
      </c>
      <c r="B70" s="10">
        <f t="shared" ref="B70:B133" si="1">D70+J70</f>
        <v>84</v>
      </c>
      <c r="C70" s="10"/>
      <c r="D70" s="10">
        <v>84</v>
      </c>
      <c r="E70" s="10">
        <v>71</v>
      </c>
      <c r="F70" s="10"/>
      <c r="G70" s="10"/>
      <c r="H70" s="10"/>
      <c r="I70" s="10">
        <v>13</v>
      </c>
      <c r="J70" s="10"/>
      <c r="K70" s="8" t="s">
        <v>100</v>
      </c>
      <c r="L70" s="8" t="s">
        <v>219</v>
      </c>
    </row>
    <row r="71" ht="30" customHeight="1" spans="1:12">
      <c r="A71" s="7" t="s">
        <v>220</v>
      </c>
      <c r="B71" s="10">
        <f t="shared" si="1"/>
        <v>120</v>
      </c>
      <c r="C71" s="10"/>
      <c r="D71" s="10">
        <v>120</v>
      </c>
      <c r="E71" s="10">
        <v>90</v>
      </c>
      <c r="F71" s="10"/>
      <c r="G71" s="10"/>
      <c r="H71" s="10"/>
      <c r="I71" s="10">
        <v>30</v>
      </c>
      <c r="J71" s="10"/>
      <c r="K71" s="8" t="s">
        <v>100</v>
      </c>
      <c r="L71" s="8" t="s">
        <v>221</v>
      </c>
    </row>
    <row r="72" ht="33" customHeight="1" spans="1:12">
      <c r="A72" s="7" t="s">
        <v>222</v>
      </c>
      <c r="B72" s="10">
        <f t="shared" si="1"/>
        <v>39</v>
      </c>
      <c r="C72" s="10"/>
      <c r="D72" s="10">
        <v>39</v>
      </c>
      <c r="E72" s="10">
        <v>2</v>
      </c>
      <c r="F72" s="10"/>
      <c r="G72" s="10"/>
      <c r="H72" s="10"/>
      <c r="I72" s="10">
        <v>37</v>
      </c>
      <c r="J72" s="10"/>
      <c r="K72" s="8" t="s">
        <v>87</v>
      </c>
      <c r="L72" s="8" t="s">
        <v>223</v>
      </c>
    </row>
    <row r="73" ht="38.25" customHeight="1" spans="1:12">
      <c r="A73" s="7" t="s">
        <v>224</v>
      </c>
      <c r="B73" s="10">
        <f t="shared" si="1"/>
        <v>48</v>
      </c>
      <c r="C73" s="10"/>
      <c r="D73" s="10">
        <v>45</v>
      </c>
      <c r="E73" s="10">
        <v>33</v>
      </c>
      <c r="F73" s="10">
        <v>3</v>
      </c>
      <c r="G73" s="10"/>
      <c r="H73" s="10"/>
      <c r="I73" s="10">
        <v>9</v>
      </c>
      <c r="J73" s="10">
        <v>3</v>
      </c>
      <c r="K73" s="8" t="s">
        <v>87</v>
      </c>
      <c r="L73" s="8" t="s">
        <v>225</v>
      </c>
    </row>
    <row r="74" ht="34.5" customHeight="1" spans="1:12">
      <c r="A74" s="210" t="s">
        <v>226</v>
      </c>
      <c r="B74" s="10">
        <f t="shared" si="1"/>
        <v>1</v>
      </c>
      <c r="C74" s="211"/>
      <c r="D74" s="211">
        <v>1</v>
      </c>
      <c r="E74" s="211"/>
      <c r="F74" s="211"/>
      <c r="G74" s="211"/>
      <c r="H74" s="211"/>
      <c r="I74" s="211">
        <v>1</v>
      </c>
      <c r="J74" s="211"/>
      <c r="K74" s="8" t="s">
        <v>87</v>
      </c>
      <c r="L74" s="8" t="s">
        <v>227</v>
      </c>
    </row>
    <row r="75" ht="33" customHeight="1" spans="1:12">
      <c r="A75" s="7" t="s">
        <v>228</v>
      </c>
      <c r="B75" s="10">
        <f t="shared" si="1"/>
        <v>28</v>
      </c>
      <c r="C75" s="10"/>
      <c r="D75" s="10">
        <v>26</v>
      </c>
      <c r="E75" s="10">
        <v>16</v>
      </c>
      <c r="F75" s="10">
        <v>2</v>
      </c>
      <c r="G75" s="10"/>
      <c r="H75" s="10"/>
      <c r="I75" s="10">
        <v>8</v>
      </c>
      <c r="J75" s="10">
        <v>2</v>
      </c>
      <c r="K75" s="8" t="s">
        <v>87</v>
      </c>
      <c r="L75" s="8" t="s">
        <v>229</v>
      </c>
    </row>
    <row r="76" ht="27" customHeight="1" spans="1:12">
      <c r="A76" s="7" t="s">
        <v>230</v>
      </c>
      <c r="B76" s="10">
        <f t="shared" si="1"/>
        <v>9</v>
      </c>
      <c r="C76" s="10"/>
      <c r="D76" s="10">
        <v>9</v>
      </c>
      <c r="E76" s="10">
        <v>7</v>
      </c>
      <c r="F76" s="10"/>
      <c r="G76" s="10"/>
      <c r="H76" s="10"/>
      <c r="I76" s="10">
        <v>2</v>
      </c>
      <c r="J76" s="10"/>
      <c r="K76" s="8" t="s">
        <v>100</v>
      </c>
      <c r="L76" s="8" t="s">
        <v>231</v>
      </c>
    </row>
    <row r="77" ht="33" customHeight="1" spans="1:12">
      <c r="A77" s="7" t="s">
        <v>232</v>
      </c>
      <c r="B77" s="10">
        <f t="shared" si="1"/>
        <v>59</v>
      </c>
      <c r="C77" s="10"/>
      <c r="D77" s="10">
        <v>59</v>
      </c>
      <c r="E77" s="10">
        <v>29</v>
      </c>
      <c r="F77" s="10"/>
      <c r="G77" s="10"/>
      <c r="H77" s="10"/>
      <c r="I77" s="10">
        <v>30</v>
      </c>
      <c r="J77" s="10"/>
      <c r="K77" s="8" t="s">
        <v>87</v>
      </c>
      <c r="L77" s="8" t="s">
        <v>233</v>
      </c>
    </row>
    <row r="78" ht="21" customHeight="1" spans="1:12">
      <c r="A78" s="7" t="s">
        <v>234</v>
      </c>
      <c r="B78" s="10">
        <f t="shared" si="1"/>
        <v>255</v>
      </c>
      <c r="C78" s="10"/>
      <c r="D78" s="10">
        <v>245</v>
      </c>
      <c r="E78" s="10">
        <v>228</v>
      </c>
      <c r="F78" s="10"/>
      <c r="G78" s="10"/>
      <c r="H78" s="10"/>
      <c r="I78" s="10">
        <v>17</v>
      </c>
      <c r="J78" s="10">
        <v>10</v>
      </c>
      <c r="K78" s="8" t="s">
        <v>100</v>
      </c>
      <c r="L78" s="8" t="s">
        <v>235</v>
      </c>
    </row>
    <row r="79" ht="21" customHeight="1" spans="1:12">
      <c r="A79" s="7" t="s">
        <v>236</v>
      </c>
      <c r="B79" s="10">
        <f t="shared" si="1"/>
        <v>105</v>
      </c>
      <c r="C79" s="10"/>
      <c r="D79" s="10">
        <v>104</v>
      </c>
      <c r="E79" s="10">
        <v>100</v>
      </c>
      <c r="F79" s="10"/>
      <c r="G79" s="10"/>
      <c r="H79" s="10"/>
      <c r="I79" s="10">
        <v>4</v>
      </c>
      <c r="J79" s="10">
        <v>1</v>
      </c>
      <c r="K79" s="8" t="s">
        <v>100</v>
      </c>
      <c r="L79" s="8" t="s">
        <v>237</v>
      </c>
    </row>
    <row r="80" ht="21" customHeight="1" spans="1:12">
      <c r="A80" s="7" t="s">
        <v>238</v>
      </c>
      <c r="B80" s="10">
        <f t="shared" si="1"/>
        <v>180</v>
      </c>
      <c r="C80" s="10"/>
      <c r="D80" s="10">
        <v>180</v>
      </c>
      <c r="E80" s="10">
        <v>145</v>
      </c>
      <c r="F80" s="10"/>
      <c r="G80" s="10"/>
      <c r="H80" s="10"/>
      <c r="I80" s="10">
        <v>35</v>
      </c>
      <c r="J80" s="10"/>
      <c r="K80" s="8" t="s">
        <v>100</v>
      </c>
      <c r="L80" s="8" t="s">
        <v>239</v>
      </c>
    </row>
    <row r="81" ht="28.5" customHeight="1" spans="1:12">
      <c r="A81" s="7" t="s">
        <v>240</v>
      </c>
      <c r="B81" s="10">
        <f t="shared" si="1"/>
        <v>21</v>
      </c>
      <c r="C81" s="10"/>
      <c r="D81" s="10">
        <v>21</v>
      </c>
      <c r="E81" s="10">
        <v>18</v>
      </c>
      <c r="F81" s="10"/>
      <c r="G81" s="10"/>
      <c r="H81" s="10"/>
      <c r="I81" s="10">
        <v>3</v>
      </c>
      <c r="J81" s="10"/>
      <c r="K81" s="8" t="s">
        <v>100</v>
      </c>
      <c r="L81" s="8" t="s">
        <v>241</v>
      </c>
    </row>
    <row r="82" ht="28.5" customHeight="1" spans="1:12">
      <c r="A82" s="7" t="s">
        <v>242</v>
      </c>
      <c r="B82" s="10">
        <f t="shared" si="1"/>
        <v>28</v>
      </c>
      <c r="C82" s="10"/>
      <c r="D82" s="10">
        <v>28</v>
      </c>
      <c r="E82" s="10">
        <v>28</v>
      </c>
      <c r="F82" s="10"/>
      <c r="G82" s="10"/>
      <c r="H82" s="10"/>
      <c r="I82" s="10">
        <v>0</v>
      </c>
      <c r="J82" s="10"/>
      <c r="K82" s="8" t="s">
        <v>100</v>
      </c>
      <c r="L82" s="8" t="s">
        <v>243</v>
      </c>
    </row>
    <row r="83" ht="41.25" customHeight="1" spans="1:12">
      <c r="A83" s="7" t="s">
        <v>244</v>
      </c>
      <c r="B83" s="10">
        <f t="shared" si="1"/>
        <v>65</v>
      </c>
      <c r="C83" s="10"/>
      <c r="D83" s="10">
        <v>65</v>
      </c>
      <c r="E83" s="10">
        <v>65</v>
      </c>
      <c r="F83" s="10"/>
      <c r="G83" s="10"/>
      <c r="H83" s="10"/>
      <c r="I83" s="10">
        <v>0</v>
      </c>
      <c r="J83" s="10"/>
      <c r="K83" s="8" t="s">
        <v>100</v>
      </c>
      <c r="L83" s="8" t="s">
        <v>245</v>
      </c>
    </row>
    <row r="84" ht="20.1" customHeight="1" spans="1:12">
      <c r="A84" s="7" t="s">
        <v>246</v>
      </c>
      <c r="B84" s="10">
        <f t="shared" si="1"/>
        <v>11</v>
      </c>
      <c r="C84" s="10"/>
      <c r="D84" s="10">
        <v>11</v>
      </c>
      <c r="E84" s="10">
        <v>11</v>
      </c>
      <c r="F84" s="10"/>
      <c r="G84" s="10"/>
      <c r="H84" s="10"/>
      <c r="I84" s="10">
        <v>0</v>
      </c>
      <c r="J84" s="10"/>
      <c r="K84" s="8" t="s">
        <v>100</v>
      </c>
      <c r="L84" s="8" t="s">
        <v>247</v>
      </c>
    </row>
    <row r="85" ht="20.1" customHeight="1" spans="1:12">
      <c r="A85" s="7" t="s">
        <v>248</v>
      </c>
      <c r="B85" s="10">
        <f t="shared" si="1"/>
        <v>24</v>
      </c>
      <c r="C85" s="10"/>
      <c r="D85" s="10">
        <v>24</v>
      </c>
      <c r="E85" s="10">
        <v>24</v>
      </c>
      <c r="F85" s="10"/>
      <c r="G85" s="10"/>
      <c r="H85" s="10"/>
      <c r="I85" s="10">
        <v>0</v>
      </c>
      <c r="J85" s="10"/>
      <c r="K85" s="8" t="s">
        <v>87</v>
      </c>
      <c r="L85" s="8" t="s">
        <v>249</v>
      </c>
    </row>
    <row r="86" ht="20.1" customHeight="1" spans="1:12">
      <c r="A86" s="7" t="s">
        <v>250</v>
      </c>
      <c r="B86" s="10">
        <f t="shared" si="1"/>
        <v>59</v>
      </c>
      <c r="C86" s="10"/>
      <c r="D86" s="10">
        <v>58</v>
      </c>
      <c r="E86" s="10">
        <v>40</v>
      </c>
      <c r="F86" s="10"/>
      <c r="G86" s="10"/>
      <c r="H86" s="10"/>
      <c r="I86" s="10">
        <v>18</v>
      </c>
      <c r="J86" s="10">
        <v>1</v>
      </c>
      <c r="K86" s="8" t="s">
        <v>100</v>
      </c>
      <c r="L86" s="8" t="s">
        <v>251</v>
      </c>
    </row>
    <row r="87" ht="20.1" customHeight="1" spans="1:12">
      <c r="A87" s="7" t="s">
        <v>252</v>
      </c>
      <c r="B87" s="10">
        <f t="shared" si="1"/>
        <v>402</v>
      </c>
      <c r="C87" s="10"/>
      <c r="D87" s="10">
        <v>396</v>
      </c>
      <c r="E87" s="10">
        <v>368</v>
      </c>
      <c r="F87" s="10">
        <v>28</v>
      </c>
      <c r="G87" s="10"/>
      <c r="H87" s="10"/>
      <c r="I87" s="10">
        <v>0</v>
      </c>
      <c r="J87" s="10">
        <v>6</v>
      </c>
      <c r="K87" s="8" t="s">
        <v>100</v>
      </c>
      <c r="L87" s="8" t="s">
        <v>253</v>
      </c>
    </row>
    <row r="88" ht="20.1" customHeight="1" spans="1:12">
      <c r="A88" s="7" t="s">
        <v>254</v>
      </c>
      <c r="B88" s="10">
        <f t="shared" si="1"/>
        <v>29</v>
      </c>
      <c r="C88" s="10"/>
      <c r="D88" s="10">
        <v>28</v>
      </c>
      <c r="E88" s="10">
        <v>18</v>
      </c>
      <c r="F88" s="10"/>
      <c r="G88" s="10"/>
      <c r="H88" s="10"/>
      <c r="I88" s="10">
        <v>10</v>
      </c>
      <c r="J88" s="10">
        <v>1</v>
      </c>
      <c r="K88" s="8" t="s">
        <v>100</v>
      </c>
      <c r="L88" s="8" t="s">
        <v>255</v>
      </c>
    </row>
    <row r="89" ht="31.5" customHeight="1" spans="1:12">
      <c r="A89" s="7" t="s">
        <v>256</v>
      </c>
      <c r="B89" s="10">
        <f t="shared" si="1"/>
        <v>15</v>
      </c>
      <c r="C89" s="10"/>
      <c r="D89" s="10">
        <v>15</v>
      </c>
      <c r="E89" s="10">
        <v>9</v>
      </c>
      <c r="F89" s="10"/>
      <c r="G89" s="10"/>
      <c r="H89" s="10"/>
      <c r="I89" s="10">
        <v>6</v>
      </c>
      <c r="J89" s="10"/>
      <c r="K89" s="8" t="s">
        <v>155</v>
      </c>
      <c r="L89" s="8" t="s">
        <v>257</v>
      </c>
    </row>
    <row r="90" ht="21.95" customHeight="1" spans="1:12">
      <c r="A90" s="7" t="s">
        <v>258</v>
      </c>
      <c r="B90" s="10">
        <f t="shared" si="1"/>
        <v>48</v>
      </c>
      <c r="C90" s="10"/>
      <c r="D90" s="10">
        <v>48</v>
      </c>
      <c r="E90" s="10">
        <v>32</v>
      </c>
      <c r="F90" s="10"/>
      <c r="G90" s="10"/>
      <c r="H90" s="10"/>
      <c r="I90" s="10">
        <v>16</v>
      </c>
      <c r="J90" s="10"/>
      <c r="K90" s="8" t="s">
        <v>100</v>
      </c>
      <c r="L90" s="8" t="s">
        <v>259</v>
      </c>
    </row>
    <row r="91" ht="38.25" customHeight="1" spans="1:12">
      <c r="A91" s="7" t="s">
        <v>260</v>
      </c>
      <c r="B91" s="10">
        <f t="shared" si="1"/>
        <v>239</v>
      </c>
      <c r="C91" s="10"/>
      <c r="D91" s="10">
        <v>231</v>
      </c>
      <c r="E91" s="10">
        <v>157</v>
      </c>
      <c r="F91" s="10"/>
      <c r="G91" s="10"/>
      <c r="H91" s="10"/>
      <c r="I91" s="10">
        <v>74</v>
      </c>
      <c r="J91" s="10">
        <v>8</v>
      </c>
      <c r="K91" s="8" t="s">
        <v>87</v>
      </c>
      <c r="L91" s="8" t="s">
        <v>261</v>
      </c>
    </row>
    <row r="92" ht="28.5" customHeight="1" spans="1:12">
      <c r="A92" s="7" t="s">
        <v>262</v>
      </c>
      <c r="B92" s="10">
        <f t="shared" si="1"/>
        <v>129</v>
      </c>
      <c r="C92" s="10"/>
      <c r="D92" s="10">
        <v>129</v>
      </c>
      <c r="E92" s="10">
        <v>99</v>
      </c>
      <c r="F92" s="10"/>
      <c r="G92" s="10"/>
      <c r="H92" s="10"/>
      <c r="I92" s="10">
        <v>30</v>
      </c>
      <c r="J92" s="10"/>
      <c r="K92" s="8" t="s">
        <v>87</v>
      </c>
      <c r="L92" s="8" t="s">
        <v>263</v>
      </c>
    </row>
    <row r="93" ht="28.5" customHeight="1" spans="1:12">
      <c r="A93" s="7" t="s">
        <v>264</v>
      </c>
      <c r="B93" s="10">
        <f t="shared" si="1"/>
        <v>6</v>
      </c>
      <c r="C93" s="10"/>
      <c r="D93" s="10">
        <v>6</v>
      </c>
      <c r="E93" s="10">
        <v>5</v>
      </c>
      <c r="F93" s="10"/>
      <c r="G93" s="10"/>
      <c r="H93" s="10"/>
      <c r="I93" s="10">
        <v>1</v>
      </c>
      <c r="J93" s="10"/>
      <c r="K93" s="8" t="s">
        <v>155</v>
      </c>
      <c r="L93" s="8" t="s">
        <v>265</v>
      </c>
    </row>
    <row r="94" ht="33" customHeight="1" spans="1:12">
      <c r="A94" s="7" t="s">
        <v>266</v>
      </c>
      <c r="B94" s="10">
        <f t="shared" si="1"/>
        <v>14</v>
      </c>
      <c r="C94" s="10"/>
      <c r="D94" s="10">
        <v>14</v>
      </c>
      <c r="E94" s="10">
        <v>12</v>
      </c>
      <c r="F94" s="10"/>
      <c r="G94" s="10"/>
      <c r="H94" s="10"/>
      <c r="I94" s="10">
        <v>2</v>
      </c>
      <c r="J94" s="10"/>
      <c r="K94" s="8" t="s">
        <v>155</v>
      </c>
      <c r="L94" s="8" t="s">
        <v>267</v>
      </c>
    </row>
    <row r="95" ht="26.25" customHeight="1" spans="1:12">
      <c r="A95" s="7" t="s">
        <v>268</v>
      </c>
      <c r="B95" s="10">
        <f t="shared" si="1"/>
        <v>6</v>
      </c>
      <c r="C95" s="10"/>
      <c r="D95" s="10">
        <v>6</v>
      </c>
      <c r="E95" s="10">
        <v>2</v>
      </c>
      <c r="F95" s="10"/>
      <c r="G95" s="10"/>
      <c r="H95" s="10"/>
      <c r="I95" s="10">
        <v>4</v>
      </c>
      <c r="J95" s="10"/>
      <c r="K95" s="8" t="s">
        <v>100</v>
      </c>
      <c r="L95" s="8" t="s">
        <v>269</v>
      </c>
    </row>
    <row r="96" ht="17.25" customHeight="1" spans="1:12">
      <c r="A96" s="7" t="s">
        <v>270</v>
      </c>
      <c r="B96" s="10">
        <f t="shared" si="1"/>
        <v>12</v>
      </c>
      <c r="C96" s="10"/>
      <c r="D96" s="10">
        <v>12</v>
      </c>
      <c r="E96" s="10">
        <v>11</v>
      </c>
      <c r="F96" s="10"/>
      <c r="G96" s="10"/>
      <c r="H96" s="10"/>
      <c r="I96" s="10">
        <v>1</v>
      </c>
      <c r="J96" s="10"/>
      <c r="K96" s="8" t="s">
        <v>100</v>
      </c>
      <c r="L96" s="8" t="s">
        <v>271</v>
      </c>
    </row>
    <row r="97" ht="17.25" customHeight="1" spans="1:12">
      <c r="A97" s="7" t="s">
        <v>272</v>
      </c>
      <c r="B97" s="10">
        <f t="shared" si="1"/>
        <v>6</v>
      </c>
      <c r="C97" s="10"/>
      <c r="D97" s="10">
        <v>6</v>
      </c>
      <c r="E97" s="10">
        <v>4</v>
      </c>
      <c r="F97" s="10"/>
      <c r="G97" s="10"/>
      <c r="H97" s="10"/>
      <c r="I97" s="10">
        <v>2</v>
      </c>
      <c r="J97" s="10"/>
      <c r="K97" s="8" t="s">
        <v>155</v>
      </c>
      <c r="L97" s="8" t="s">
        <v>273</v>
      </c>
    </row>
    <row r="98" ht="27.75" customHeight="1" spans="1:12">
      <c r="A98" s="7" t="s">
        <v>274</v>
      </c>
      <c r="B98" s="10">
        <f t="shared" si="1"/>
        <v>11</v>
      </c>
      <c r="C98" s="10"/>
      <c r="D98" s="10">
        <v>11</v>
      </c>
      <c r="E98" s="10">
        <v>11</v>
      </c>
      <c r="F98" s="10"/>
      <c r="G98" s="10"/>
      <c r="H98" s="10"/>
      <c r="I98" s="10"/>
      <c r="J98" s="10"/>
      <c r="K98" s="8" t="s">
        <v>100</v>
      </c>
      <c r="L98" s="8" t="s">
        <v>275</v>
      </c>
    </row>
    <row r="99" ht="18.75" customHeight="1" spans="1:12">
      <c r="A99" s="7" t="s">
        <v>276</v>
      </c>
      <c r="B99" s="10">
        <f t="shared" si="1"/>
        <v>33</v>
      </c>
      <c r="C99" s="10"/>
      <c r="D99" s="10">
        <v>33</v>
      </c>
      <c r="E99" s="10">
        <v>31</v>
      </c>
      <c r="F99" s="10"/>
      <c r="G99" s="10"/>
      <c r="H99" s="10"/>
      <c r="I99" s="10">
        <v>2</v>
      </c>
      <c r="J99" s="10"/>
      <c r="K99" s="8" t="s">
        <v>155</v>
      </c>
      <c r="L99" s="8" t="s">
        <v>277</v>
      </c>
    </row>
    <row r="100" ht="16.5" customHeight="1" spans="1:12">
      <c r="A100" s="7" t="s">
        <v>278</v>
      </c>
      <c r="B100" s="10">
        <f t="shared" si="1"/>
        <v>67</v>
      </c>
      <c r="C100" s="10"/>
      <c r="D100" s="10">
        <v>66</v>
      </c>
      <c r="E100" s="10">
        <v>45</v>
      </c>
      <c r="F100" s="10"/>
      <c r="G100" s="10"/>
      <c r="H100" s="10"/>
      <c r="I100" s="10">
        <v>21</v>
      </c>
      <c r="J100" s="10">
        <v>1</v>
      </c>
      <c r="K100" s="8" t="s">
        <v>87</v>
      </c>
      <c r="L100" s="8" t="s">
        <v>279</v>
      </c>
    </row>
    <row r="101" ht="26.25" customHeight="1" spans="1:12">
      <c r="A101" s="7" t="s">
        <v>280</v>
      </c>
      <c r="B101" s="10">
        <f t="shared" si="1"/>
        <v>25</v>
      </c>
      <c r="C101" s="10"/>
      <c r="D101" s="10">
        <v>25</v>
      </c>
      <c r="E101" s="10">
        <v>15</v>
      </c>
      <c r="F101" s="10"/>
      <c r="G101" s="10"/>
      <c r="H101" s="10"/>
      <c r="I101" s="10">
        <v>10</v>
      </c>
      <c r="J101" s="10"/>
      <c r="K101" s="8" t="s">
        <v>100</v>
      </c>
      <c r="L101" s="8" t="s">
        <v>281</v>
      </c>
    </row>
    <row r="102" ht="19.5" customHeight="1" spans="1:12">
      <c r="A102" s="7" t="s">
        <v>282</v>
      </c>
      <c r="B102" s="10">
        <f t="shared" si="1"/>
        <v>4</v>
      </c>
      <c r="C102" s="10"/>
      <c r="D102" s="10">
        <v>4</v>
      </c>
      <c r="E102" s="10">
        <v>4</v>
      </c>
      <c r="F102" s="10"/>
      <c r="G102" s="10"/>
      <c r="H102" s="10"/>
      <c r="I102" s="10"/>
      <c r="J102" s="10"/>
      <c r="K102" s="8" t="s">
        <v>155</v>
      </c>
      <c r="L102" s="8" t="s">
        <v>283</v>
      </c>
    </row>
    <row r="103" ht="19.5" customHeight="1" spans="1:12">
      <c r="A103" s="7" t="s">
        <v>284</v>
      </c>
      <c r="B103" s="10">
        <f t="shared" si="1"/>
        <v>2</v>
      </c>
      <c r="C103" s="10"/>
      <c r="D103" s="10">
        <v>2</v>
      </c>
      <c r="E103" s="10">
        <v>2</v>
      </c>
      <c r="F103" s="10"/>
      <c r="G103" s="10"/>
      <c r="H103" s="10"/>
      <c r="I103" s="10"/>
      <c r="J103" s="10"/>
      <c r="K103" s="8" t="s">
        <v>155</v>
      </c>
      <c r="L103" s="8" t="s">
        <v>283</v>
      </c>
    </row>
    <row r="104" ht="31.5" customHeight="1" spans="1:12">
      <c r="A104" s="7" t="s">
        <v>285</v>
      </c>
      <c r="B104" s="10">
        <f t="shared" si="1"/>
        <v>82</v>
      </c>
      <c r="C104" s="10"/>
      <c r="D104" s="10">
        <v>82</v>
      </c>
      <c r="E104" s="10">
        <v>44</v>
      </c>
      <c r="F104" s="10"/>
      <c r="G104" s="10"/>
      <c r="H104" s="10"/>
      <c r="I104" s="10">
        <v>38</v>
      </c>
      <c r="J104" s="10"/>
      <c r="K104" s="8" t="s">
        <v>87</v>
      </c>
      <c r="L104" s="8" t="s">
        <v>286</v>
      </c>
    </row>
    <row r="105" ht="28.5" customHeight="1" spans="1:12">
      <c r="A105" s="7" t="s">
        <v>287</v>
      </c>
      <c r="B105" s="10">
        <f t="shared" si="1"/>
        <v>4</v>
      </c>
      <c r="C105" s="10"/>
      <c r="D105" s="10">
        <v>4</v>
      </c>
      <c r="E105" s="10">
        <v>4</v>
      </c>
      <c r="F105" s="10"/>
      <c r="G105" s="10"/>
      <c r="H105" s="10"/>
      <c r="I105" s="10"/>
      <c r="J105" s="10"/>
      <c r="K105" s="8" t="s">
        <v>100</v>
      </c>
      <c r="L105" s="8" t="s">
        <v>288</v>
      </c>
    </row>
    <row r="106" ht="25.5" customHeight="1" spans="1:12">
      <c r="A106" s="7" t="s">
        <v>289</v>
      </c>
      <c r="B106" s="10">
        <f t="shared" si="1"/>
        <v>6</v>
      </c>
      <c r="C106" s="10"/>
      <c r="D106" s="10">
        <v>6</v>
      </c>
      <c r="E106" s="10">
        <v>4</v>
      </c>
      <c r="F106" s="10"/>
      <c r="G106" s="10"/>
      <c r="H106" s="10"/>
      <c r="I106" s="10">
        <v>2</v>
      </c>
      <c r="J106" s="10"/>
      <c r="K106" s="8" t="s">
        <v>155</v>
      </c>
      <c r="L106" s="8" t="s">
        <v>290</v>
      </c>
    </row>
    <row r="107" ht="21" customHeight="1" spans="1:12">
      <c r="A107" s="7" t="s">
        <v>291</v>
      </c>
      <c r="B107" s="10">
        <f t="shared" si="1"/>
        <v>11</v>
      </c>
      <c r="C107" s="10"/>
      <c r="D107" s="10">
        <v>11</v>
      </c>
      <c r="E107" s="10">
        <v>8</v>
      </c>
      <c r="F107" s="10"/>
      <c r="G107" s="10"/>
      <c r="H107" s="10"/>
      <c r="I107" s="10">
        <v>3</v>
      </c>
      <c r="J107" s="10"/>
      <c r="K107" s="8" t="s">
        <v>100</v>
      </c>
      <c r="L107" s="8" t="s">
        <v>292</v>
      </c>
    </row>
    <row r="108" ht="27.75" customHeight="1" spans="1:12">
      <c r="A108" s="7" t="s">
        <v>293</v>
      </c>
      <c r="B108" s="10">
        <f t="shared" si="1"/>
        <v>6</v>
      </c>
      <c r="C108" s="10"/>
      <c r="D108" s="10">
        <v>6</v>
      </c>
      <c r="E108" s="10">
        <v>5</v>
      </c>
      <c r="F108" s="10"/>
      <c r="G108" s="10"/>
      <c r="H108" s="10"/>
      <c r="I108" s="10">
        <v>1</v>
      </c>
      <c r="J108" s="10"/>
      <c r="K108" s="8" t="s">
        <v>100</v>
      </c>
      <c r="L108" s="8" t="s">
        <v>294</v>
      </c>
    </row>
    <row r="109" ht="30" customHeight="1" spans="1:12">
      <c r="A109" s="7" t="s">
        <v>295</v>
      </c>
      <c r="B109" s="10">
        <f t="shared" si="1"/>
        <v>36</v>
      </c>
      <c r="C109" s="10"/>
      <c r="D109" s="10">
        <v>36</v>
      </c>
      <c r="E109" s="10">
        <v>13</v>
      </c>
      <c r="F109" s="10"/>
      <c r="G109" s="10"/>
      <c r="H109" s="10"/>
      <c r="I109" s="10">
        <v>23</v>
      </c>
      <c r="J109" s="10"/>
      <c r="K109" s="8" t="s">
        <v>100</v>
      </c>
      <c r="L109" s="8" t="s">
        <v>296</v>
      </c>
    </row>
    <row r="110" ht="28.5" customHeight="1" spans="1:12">
      <c r="A110" s="7" t="s">
        <v>297</v>
      </c>
      <c r="B110" s="10">
        <f t="shared" si="1"/>
        <v>77</v>
      </c>
      <c r="C110" s="10"/>
      <c r="D110" s="10">
        <v>76</v>
      </c>
      <c r="E110" s="10">
        <v>46</v>
      </c>
      <c r="F110" s="10"/>
      <c r="G110" s="10"/>
      <c r="H110" s="10"/>
      <c r="I110" s="10">
        <v>30</v>
      </c>
      <c r="J110" s="10">
        <v>1</v>
      </c>
      <c r="K110" s="8" t="s">
        <v>87</v>
      </c>
      <c r="L110" s="8" t="s">
        <v>298</v>
      </c>
    </row>
    <row r="111" ht="22.5" customHeight="1" spans="1:12">
      <c r="A111" s="7" t="s">
        <v>299</v>
      </c>
      <c r="B111" s="10">
        <f t="shared" si="1"/>
        <v>4</v>
      </c>
      <c r="C111" s="10"/>
      <c r="D111" s="10">
        <v>4</v>
      </c>
      <c r="E111" s="10">
        <v>1</v>
      </c>
      <c r="F111" s="10"/>
      <c r="G111" s="10"/>
      <c r="H111" s="10"/>
      <c r="I111" s="10">
        <v>3</v>
      </c>
      <c r="J111" s="10"/>
      <c r="K111" s="8" t="s">
        <v>100</v>
      </c>
      <c r="L111" s="8" t="s">
        <v>300</v>
      </c>
    </row>
    <row r="112" ht="41.25" customHeight="1" spans="1:12">
      <c r="A112" s="7" t="s">
        <v>301</v>
      </c>
      <c r="B112" s="10">
        <f t="shared" si="1"/>
        <v>70</v>
      </c>
      <c r="C112" s="10"/>
      <c r="D112" s="10">
        <v>55</v>
      </c>
      <c r="E112" s="10">
        <v>48</v>
      </c>
      <c r="F112" s="10"/>
      <c r="G112" s="10"/>
      <c r="H112" s="10"/>
      <c r="I112" s="10">
        <v>7</v>
      </c>
      <c r="J112" s="10">
        <v>15</v>
      </c>
      <c r="K112" s="8" t="s">
        <v>87</v>
      </c>
      <c r="L112" s="8" t="s">
        <v>302</v>
      </c>
    </row>
    <row r="113" ht="16.5" customHeight="1" spans="1:12">
      <c r="A113" s="7" t="s">
        <v>303</v>
      </c>
      <c r="B113" s="10">
        <f t="shared" si="1"/>
        <v>0</v>
      </c>
      <c r="C113" s="211"/>
      <c r="D113" s="211"/>
      <c r="E113" s="211"/>
      <c r="F113" s="211"/>
      <c r="G113" s="211"/>
      <c r="H113" s="211"/>
      <c r="I113" s="211"/>
      <c r="J113" s="211"/>
      <c r="K113" s="8" t="s">
        <v>100</v>
      </c>
      <c r="L113" s="8" t="s">
        <v>304</v>
      </c>
    </row>
    <row r="114" ht="18" customHeight="1" spans="1:12">
      <c r="A114" s="7" t="s">
        <v>305</v>
      </c>
      <c r="B114" s="10">
        <f t="shared" si="1"/>
        <v>22</v>
      </c>
      <c r="C114" s="10"/>
      <c r="D114" s="10">
        <v>22</v>
      </c>
      <c r="E114" s="10">
        <v>19</v>
      </c>
      <c r="F114" s="10"/>
      <c r="G114" s="10"/>
      <c r="H114" s="10"/>
      <c r="I114" s="10">
        <v>3</v>
      </c>
      <c r="J114" s="10"/>
      <c r="K114" s="8" t="s">
        <v>87</v>
      </c>
      <c r="L114" s="8" t="s">
        <v>306</v>
      </c>
    </row>
    <row r="115" ht="21.75" customHeight="1" spans="1:12">
      <c r="A115" s="7" t="s">
        <v>307</v>
      </c>
      <c r="B115" s="10">
        <f t="shared" si="1"/>
        <v>1</v>
      </c>
      <c r="C115" s="211"/>
      <c r="D115" s="211">
        <v>1</v>
      </c>
      <c r="E115" s="211"/>
      <c r="F115" s="211"/>
      <c r="G115" s="211"/>
      <c r="H115" s="211"/>
      <c r="I115" s="211">
        <v>1</v>
      </c>
      <c r="J115" s="211"/>
      <c r="K115" s="8" t="s">
        <v>100</v>
      </c>
      <c r="L115" s="8" t="s">
        <v>308</v>
      </c>
    </row>
    <row r="116" ht="42" customHeight="1" spans="1:12">
      <c r="A116" s="7" t="s">
        <v>309</v>
      </c>
      <c r="B116" s="10">
        <f t="shared" si="1"/>
        <v>7</v>
      </c>
      <c r="C116" s="10"/>
      <c r="D116" s="10">
        <v>7</v>
      </c>
      <c r="E116" s="10">
        <v>6</v>
      </c>
      <c r="F116" s="10"/>
      <c r="G116" s="10"/>
      <c r="H116" s="10"/>
      <c r="I116" s="10">
        <v>1</v>
      </c>
      <c r="J116" s="10"/>
      <c r="K116" s="8" t="s">
        <v>100</v>
      </c>
      <c r="L116" s="8" t="s">
        <v>310</v>
      </c>
    </row>
    <row r="117" ht="25.5" customHeight="1" spans="1:12">
      <c r="A117" s="7" t="s">
        <v>311</v>
      </c>
      <c r="B117" s="10">
        <f t="shared" si="1"/>
        <v>1</v>
      </c>
      <c r="C117" s="10"/>
      <c r="D117" s="10">
        <v>1</v>
      </c>
      <c r="E117" s="10">
        <v>1</v>
      </c>
      <c r="F117" s="10"/>
      <c r="G117" s="10"/>
      <c r="H117" s="10"/>
      <c r="I117" s="10"/>
      <c r="J117" s="10"/>
      <c r="K117" s="8" t="s">
        <v>100</v>
      </c>
      <c r="L117" s="8" t="s">
        <v>312</v>
      </c>
    </row>
    <row r="118" ht="18" customHeight="1" spans="1:12">
      <c r="A118" s="7" t="s">
        <v>313</v>
      </c>
      <c r="B118" s="10">
        <f t="shared" si="1"/>
        <v>45</v>
      </c>
      <c r="C118" s="10"/>
      <c r="D118" s="10">
        <v>45</v>
      </c>
      <c r="E118" s="10">
        <v>20</v>
      </c>
      <c r="F118" s="10"/>
      <c r="G118" s="10"/>
      <c r="H118" s="10"/>
      <c r="I118" s="10">
        <v>25</v>
      </c>
      <c r="J118" s="10"/>
      <c r="K118" s="8" t="s">
        <v>155</v>
      </c>
      <c r="L118" s="8" t="s">
        <v>314</v>
      </c>
    </row>
    <row r="119" ht="18" customHeight="1" spans="1:12">
      <c r="A119" s="7" t="s">
        <v>315</v>
      </c>
      <c r="B119" s="10">
        <f t="shared" si="1"/>
        <v>39</v>
      </c>
      <c r="C119" s="10"/>
      <c r="D119" s="10">
        <v>37</v>
      </c>
      <c r="E119" s="10">
        <v>19</v>
      </c>
      <c r="F119" s="10"/>
      <c r="G119" s="10"/>
      <c r="H119" s="10"/>
      <c r="I119" s="10">
        <v>18</v>
      </c>
      <c r="J119" s="10">
        <v>2</v>
      </c>
      <c r="K119" s="8" t="s">
        <v>155</v>
      </c>
      <c r="L119" s="8" t="s">
        <v>316</v>
      </c>
    </row>
    <row r="120" ht="18" customHeight="1" spans="1:12">
      <c r="A120" s="7" t="s">
        <v>317</v>
      </c>
      <c r="B120" s="10">
        <f t="shared" si="1"/>
        <v>10</v>
      </c>
      <c r="C120" s="10"/>
      <c r="D120" s="10">
        <v>10</v>
      </c>
      <c r="E120" s="10">
        <v>4</v>
      </c>
      <c r="F120" s="10"/>
      <c r="G120" s="10"/>
      <c r="H120" s="10"/>
      <c r="I120" s="10">
        <v>6</v>
      </c>
      <c r="J120" s="10"/>
      <c r="K120" s="8" t="s">
        <v>100</v>
      </c>
      <c r="L120" s="8" t="s">
        <v>318</v>
      </c>
    </row>
    <row r="121" ht="18" customHeight="1" spans="1:12">
      <c r="A121" s="7" t="s">
        <v>319</v>
      </c>
      <c r="B121" s="10">
        <f t="shared" si="1"/>
        <v>8</v>
      </c>
      <c r="C121" s="211"/>
      <c r="D121" s="211">
        <v>8</v>
      </c>
      <c r="E121" s="211"/>
      <c r="F121" s="211"/>
      <c r="G121" s="211"/>
      <c r="H121" s="211"/>
      <c r="I121" s="211">
        <v>8</v>
      </c>
      <c r="J121" s="211"/>
      <c r="K121" s="8" t="s">
        <v>100</v>
      </c>
      <c r="L121" s="8" t="s">
        <v>320</v>
      </c>
    </row>
    <row r="122" ht="18" customHeight="1" spans="1:12">
      <c r="A122" s="7" t="s">
        <v>321</v>
      </c>
      <c r="B122" s="10">
        <f t="shared" si="1"/>
        <v>2</v>
      </c>
      <c r="C122" s="211"/>
      <c r="D122" s="211">
        <v>2</v>
      </c>
      <c r="E122" s="211"/>
      <c r="F122" s="211"/>
      <c r="G122" s="211"/>
      <c r="H122" s="211"/>
      <c r="I122" s="211">
        <v>2</v>
      </c>
      <c r="J122" s="211"/>
      <c r="K122" s="8" t="s">
        <v>100</v>
      </c>
      <c r="L122" s="8" t="s">
        <v>322</v>
      </c>
    </row>
    <row r="123" ht="32.25" customHeight="1" spans="1:12">
      <c r="A123" s="7" t="s">
        <v>323</v>
      </c>
      <c r="B123" s="10">
        <f t="shared" si="1"/>
        <v>35</v>
      </c>
      <c r="C123" s="10"/>
      <c r="D123" s="10">
        <v>32</v>
      </c>
      <c r="E123" s="10">
        <v>30</v>
      </c>
      <c r="F123" s="10"/>
      <c r="G123" s="10"/>
      <c r="H123" s="10"/>
      <c r="I123" s="10">
        <v>2</v>
      </c>
      <c r="J123" s="10">
        <v>3</v>
      </c>
      <c r="K123" s="8" t="s">
        <v>87</v>
      </c>
      <c r="L123" s="8" t="s">
        <v>324</v>
      </c>
    </row>
    <row r="124" ht="16.5" customHeight="1" spans="1:12">
      <c r="A124" s="7" t="s">
        <v>325</v>
      </c>
      <c r="B124" s="10">
        <f t="shared" si="1"/>
        <v>1</v>
      </c>
      <c r="C124" s="10"/>
      <c r="D124" s="10">
        <v>1</v>
      </c>
      <c r="E124" s="10">
        <v>1</v>
      </c>
      <c r="F124" s="10"/>
      <c r="G124" s="10"/>
      <c r="H124" s="10"/>
      <c r="I124" s="10"/>
      <c r="J124" s="10"/>
      <c r="K124" s="8" t="s">
        <v>100</v>
      </c>
      <c r="L124" s="8" t="s">
        <v>326</v>
      </c>
    </row>
    <row r="125" ht="32.25" customHeight="1" spans="1:12">
      <c r="A125" s="7" t="s">
        <v>327</v>
      </c>
      <c r="B125" s="10">
        <f t="shared" si="1"/>
        <v>14</v>
      </c>
      <c r="C125" s="10"/>
      <c r="D125" s="10">
        <v>14</v>
      </c>
      <c r="E125" s="10">
        <v>7</v>
      </c>
      <c r="F125" s="10"/>
      <c r="G125" s="10"/>
      <c r="H125" s="10"/>
      <c r="I125" s="10">
        <v>7</v>
      </c>
      <c r="J125" s="10"/>
      <c r="K125" s="8" t="s">
        <v>155</v>
      </c>
      <c r="L125" s="8" t="s">
        <v>328</v>
      </c>
    </row>
    <row r="126" ht="18" customHeight="1" spans="1:12">
      <c r="A126" s="7" t="s">
        <v>329</v>
      </c>
      <c r="B126" s="10">
        <f t="shared" si="1"/>
        <v>115</v>
      </c>
      <c r="C126" s="10"/>
      <c r="D126" s="10">
        <v>113</v>
      </c>
      <c r="E126" s="10">
        <v>74</v>
      </c>
      <c r="F126" s="10"/>
      <c r="G126" s="10"/>
      <c r="H126" s="10"/>
      <c r="I126" s="10">
        <v>39</v>
      </c>
      <c r="J126" s="10">
        <v>2</v>
      </c>
      <c r="K126" s="8" t="s">
        <v>87</v>
      </c>
      <c r="L126" s="8" t="s">
        <v>330</v>
      </c>
    </row>
    <row r="127" ht="19.5" customHeight="1" spans="1:12">
      <c r="A127" s="7" t="s">
        <v>331</v>
      </c>
      <c r="B127" s="10">
        <f t="shared" si="1"/>
        <v>6</v>
      </c>
      <c r="C127" s="10"/>
      <c r="D127" s="10">
        <v>6</v>
      </c>
      <c r="E127" s="10">
        <v>6</v>
      </c>
      <c r="F127" s="10"/>
      <c r="G127" s="10"/>
      <c r="H127" s="10"/>
      <c r="I127" s="10">
        <v>0</v>
      </c>
      <c r="J127" s="10"/>
      <c r="K127" s="8" t="s">
        <v>155</v>
      </c>
      <c r="L127" s="8" t="s">
        <v>332</v>
      </c>
    </row>
    <row r="128" ht="25.5" customHeight="1" spans="1:12">
      <c r="A128" s="7" t="s">
        <v>333</v>
      </c>
      <c r="B128" s="10">
        <f t="shared" si="1"/>
        <v>6</v>
      </c>
      <c r="C128" s="10"/>
      <c r="D128" s="10">
        <v>6</v>
      </c>
      <c r="E128" s="10">
        <v>5</v>
      </c>
      <c r="F128" s="10"/>
      <c r="G128" s="10"/>
      <c r="H128" s="10"/>
      <c r="I128" s="10">
        <v>1</v>
      </c>
      <c r="J128" s="10"/>
      <c r="K128" s="8" t="s">
        <v>100</v>
      </c>
      <c r="L128" s="8" t="s">
        <v>334</v>
      </c>
    </row>
    <row r="129" ht="19.5" customHeight="1" spans="1:12">
      <c r="A129" s="7" t="s">
        <v>335</v>
      </c>
      <c r="B129" s="10">
        <f t="shared" si="1"/>
        <v>16</v>
      </c>
      <c r="C129" s="10"/>
      <c r="D129" s="10">
        <v>16</v>
      </c>
      <c r="E129" s="10">
        <v>11</v>
      </c>
      <c r="F129" s="10"/>
      <c r="G129" s="10"/>
      <c r="H129" s="10"/>
      <c r="I129" s="10">
        <v>5</v>
      </c>
      <c r="J129" s="10"/>
      <c r="K129" s="8" t="s">
        <v>155</v>
      </c>
      <c r="L129" s="8" t="s">
        <v>336</v>
      </c>
    </row>
    <row r="130" ht="31.5" customHeight="1" spans="1:12">
      <c r="A130" s="7" t="s">
        <v>337</v>
      </c>
      <c r="B130" s="10">
        <f t="shared" si="1"/>
        <v>57</v>
      </c>
      <c r="C130" s="10"/>
      <c r="D130" s="10">
        <v>56</v>
      </c>
      <c r="E130" s="10">
        <v>24</v>
      </c>
      <c r="F130" s="10"/>
      <c r="G130" s="10"/>
      <c r="H130" s="10"/>
      <c r="I130" s="10">
        <v>32</v>
      </c>
      <c r="J130" s="10">
        <v>1</v>
      </c>
      <c r="K130" s="8" t="s">
        <v>87</v>
      </c>
      <c r="L130" s="8" t="s">
        <v>338</v>
      </c>
    </row>
    <row r="131" ht="21" customHeight="1" spans="1:12">
      <c r="A131" s="7" t="s">
        <v>339</v>
      </c>
      <c r="B131" s="10">
        <f t="shared" si="1"/>
        <v>12</v>
      </c>
      <c r="C131" s="10"/>
      <c r="D131" s="10">
        <v>12</v>
      </c>
      <c r="E131" s="10">
        <v>12</v>
      </c>
      <c r="F131" s="10"/>
      <c r="G131" s="10"/>
      <c r="H131" s="10"/>
      <c r="I131" s="10"/>
      <c r="J131" s="10"/>
      <c r="K131" s="8" t="s">
        <v>100</v>
      </c>
      <c r="L131" s="8" t="s">
        <v>340</v>
      </c>
    </row>
    <row r="132" ht="30.75" customHeight="1" spans="1:12">
      <c r="A132" s="7" t="s">
        <v>341</v>
      </c>
      <c r="B132" s="10">
        <f t="shared" si="1"/>
        <v>12</v>
      </c>
      <c r="C132" s="10"/>
      <c r="D132" s="10">
        <v>12</v>
      </c>
      <c r="E132" s="10">
        <v>12</v>
      </c>
      <c r="F132" s="10"/>
      <c r="G132" s="10"/>
      <c r="H132" s="10"/>
      <c r="I132" s="10"/>
      <c r="J132" s="10"/>
      <c r="K132" s="8" t="s">
        <v>100</v>
      </c>
      <c r="L132" s="8" t="s">
        <v>342</v>
      </c>
    </row>
    <row r="133" ht="38.25" customHeight="1" spans="1:12">
      <c r="A133" s="7" t="s">
        <v>343</v>
      </c>
      <c r="B133" s="10">
        <f t="shared" si="1"/>
        <v>8</v>
      </c>
      <c r="C133" s="10"/>
      <c r="D133" s="10">
        <v>8</v>
      </c>
      <c r="E133" s="10">
        <v>8</v>
      </c>
      <c r="F133" s="10"/>
      <c r="G133" s="10"/>
      <c r="H133" s="10"/>
      <c r="I133" s="10"/>
      <c r="J133" s="10"/>
      <c r="K133" s="8" t="s">
        <v>100</v>
      </c>
      <c r="L133" s="8" t="s">
        <v>344</v>
      </c>
    </row>
    <row r="134" ht="27" customHeight="1" spans="1:12">
      <c r="A134" s="7" t="s">
        <v>345</v>
      </c>
      <c r="B134" s="10">
        <f t="shared" ref="B134:B178" si="2">D134+J134</f>
        <v>8</v>
      </c>
      <c r="C134" s="10"/>
      <c r="D134" s="10">
        <v>8</v>
      </c>
      <c r="E134" s="10">
        <v>8</v>
      </c>
      <c r="F134" s="10"/>
      <c r="G134" s="10"/>
      <c r="H134" s="10"/>
      <c r="I134" s="10"/>
      <c r="J134" s="10"/>
      <c r="K134" s="8" t="s">
        <v>100</v>
      </c>
      <c r="L134" s="8" t="s">
        <v>346</v>
      </c>
    </row>
    <row r="135" ht="31.5" customHeight="1" spans="1:12">
      <c r="A135" s="7" t="s">
        <v>347</v>
      </c>
      <c r="B135" s="10">
        <f t="shared" si="2"/>
        <v>9</v>
      </c>
      <c r="C135" s="10"/>
      <c r="D135" s="10">
        <v>9</v>
      </c>
      <c r="E135" s="10">
        <v>9</v>
      </c>
      <c r="F135" s="10"/>
      <c r="G135" s="10"/>
      <c r="H135" s="10"/>
      <c r="I135" s="10"/>
      <c r="J135" s="10"/>
      <c r="K135" s="8" t="s">
        <v>100</v>
      </c>
      <c r="L135" s="8" t="s">
        <v>346</v>
      </c>
    </row>
    <row r="136" ht="31.5" customHeight="1" spans="1:12">
      <c r="A136" s="7" t="s">
        <v>348</v>
      </c>
      <c r="B136" s="10">
        <f t="shared" si="2"/>
        <v>9</v>
      </c>
      <c r="C136" s="10"/>
      <c r="D136" s="10">
        <v>9</v>
      </c>
      <c r="E136" s="10">
        <v>9</v>
      </c>
      <c r="F136" s="10"/>
      <c r="G136" s="10"/>
      <c r="H136" s="10"/>
      <c r="I136" s="10"/>
      <c r="J136" s="10"/>
      <c r="K136" s="8" t="s">
        <v>100</v>
      </c>
      <c r="L136" s="8" t="s">
        <v>346</v>
      </c>
    </row>
    <row r="137" ht="31.5" customHeight="1" spans="1:12">
      <c r="A137" s="7" t="s">
        <v>349</v>
      </c>
      <c r="B137" s="10">
        <f t="shared" si="2"/>
        <v>40</v>
      </c>
      <c r="C137" s="10"/>
      <c r="D137" s="10">
        <v>40</v>
      </c>
      <c r="E137" s="10">
        <v>32</v>
      </c>
      <c r="F137" s="10"/>
      <c r="G137" s="10"/>
      <c r="H137" s="10"/>
      <c r="I137" s="10">
        <v>8</v>
      </c>
      <c r="J137" s="10"/>
      <c r="K137" s="8" t="s">
        <v>100</v>
      </c>
      <c r="L137" s="8" t="s">
        <v>346</v>
      </c>
    </row>
    <row r="138" ht="19.5" customHeight="1" spans="1:12">
      <c r="A138" s="7" t="s">
        <v>350</v>
      </c>
      <c r="B138" s="10">
        <f t="shared" si="2"/>
        <v>15</v>
      </c>
      <c r="C138" s="10"/>
      <c r="D138" s="10">
        <v>15</v>
      </c>
      <c r="E138" s="10">
        <v>15</v>
      </c>
      <c r="F138" s="10"/>
      <c r="G138" s="10"/>
      <c r="H138" s="10"/>
      <c r="I138" s="10">
        <v>0</v>
      </c>
      <c r="J138" s="10"/>
      <c r="K138" s="8" t="s">
        <v>100</v>
      </c>
      <c r="L138" s="8" t="s">
        <v>351</v>
      </c>
    </row>
    <row r="139" ht="26.25" customHeight="1" spans="1:12">
      <c r="A139" s="7" t="s">
        <v>352</v>
      </c>
      <c r="B139" s="10">
        <f t="shared" si="2"/>
        <v>146</v>
      </c>
      <c r="C139" s="10"/>
      <c r="D139" s="10">
        <v>142</v>
      </c>
      <c r="E139" s="10">
        <v>75</v>
      </c>
      <c r="F139" s="10"/>
      <c r="G139" s="10"/>
      <c r="H139" s="10"/>
      <c r="I139" s="10">
        <v>67</v>
      </c>
      <c r="J139" s="10">
        <v>4</v>
      </c>
      <c r="K139" s="8" t="s">
        <v>87</v>
      </c>
      <c r="L139" s="8" t="s">
        <v>353</v>
      </c>
    </row>
    <row r="140" ht="18.75" customHeight="1" spans="1:12">
      <c r="A140" s="7" t="s">
        <v>354</v>
      </c>
      <c r="B140" s="10">
        <f t="shared" si="2"/>
        <v>80</v>
      </c>
      <c r="C140" s="10"/>
      <c r="D140" s="10">
        <v>66</v>
      </c>
      <c r="E140" s="10">
        <v>49</v>
      </c>
      <c r="F140" s="10"/>
      <c r="G140" s="10"/>
      <c r="H140" s="10"/>
      <c r="I140" s="10">
        <v>17</v>
      </c>
      <c r="J140" s="10">
        <v>14</v>
      </c>
      <c r="K140" s="8" t="s">
        <v>87</v>
      </c>
      <c r="L140" s="8" t="s">
        <v>355</v>
      </c>
    </row>
    <row r="141" ht="28.5" customHeight="1" spans="1:12">
      <c r="A141" s="7" t="s">
        <v>356</v>
      </c>
      <c r="B141" s="10">
        <f t="shared" si="2"/>
        <v>71</v>
      </c>
      <c r="C141" s="10"/>
      <c r="D141" s="10">
        <v>71</v>
      </c>
      <c r="E141" s="10">
        <v>40</v>
      </c>
      <c r="F141" s="10"/>
      <c r="G141" s="10"/>
      <c r="H141" s="10"/>
      <c r="I141" s="10">
        <v>31</v>
      </c>
      <c r="J141" s="10"/>
      <c r="K141" s="8" t="s">
        <v>87</v>
      </c>
      <c r="L141" s="8" t="s">
        <v>357</v>
      </c>
    </row>
    <row r="142" ht="28.5" customHeight="1" spans="1:12">
      <c r="A142" s="7" t="s">
        <v>358</v>
      </c>
      <c r="B142" s="10">
        <f t="shared" si="2"/>
        <v>36</v>
      </c>
      <c r="C142" s="10"/>
      <c r="D142" s="10">
        <v>36</v>
      </c>
      <c r="E142" s="10">
        <v>36</v>
      </c>
      <c r="F142" s="10"/>
      <c r="G142" s="10"/>
      <c r="H142" s="10"/>
      <c r="I142" s="10"/>
      <c r="J142" s="10"/>
      <c r="K142" s="8" t="s">
        <v>155</v>
      </c>
      <c r="L142" s="8" t="s">
        <v>359</v>
      </c>
    </row>
    <row r="143" ht="27" customHeight="1" spans="1:12">
      <c r="A143" s="7" t="s">
        <v>360</v>
      </c>
      <c r="B143" s="10">
        <f t="shared" si="2"/>
        <v>15</v>
      </c>
      <c r="C143" s="10"/>
      <c r="D143" s="10">
        <v>15</v>
      </c>
      <c r="E143" s="10">
        <v>15</v>
      </c>
      <c r="F143" s="10"/>
      <c r="G143" s="10"/>
      <c r="H143" s="10"/>
      <c r="I143" s="10"/>
      <c r="J143" s="10"/>
      <c r="K143" s="8" t="s">
        <v>87</v>
      </c>
      <c r="L143" s="8" t="s">
        <v>361</v>
      </c>
    </row>
    <row r="144" ht="15.75" customHeight="1" spans="1:12">
      <c r="A144" s="7" t="s">
        <v>362</v>
      </c>
      <c r="B144" s="10">
        <f t="shared" si="2"/>
        <v>15</v>
      </c>
      <c r="C144" s="10"/>
      <c r="D144" s="10">
        <v>0</v>
      </c>
      <c r="E144" s="10"/>
      <c r="F144" s="10"/>
      <c r="G144" s="10"/>
      <c r="H144" s="10"/>
      <c r="I144" s="10"/>
      <c r="J144" s="10">
        <v>15</v>
      </c>
      <c r="K144" s="8" t="s">
        <v>100</v>
      </c>
      <c r="L144" s="8" t="s">
        <v>363</v>
      </c>
    </row>
    <row r="145" s="208" customFormat="1" ht="25.5" customHeight="1" spans="1:12">
      <c r="A145" s="210" t="s">
        <v>364</v>
      </c>
      <c r="B145" s="10">
        <f t="shared" si="2"/>
        <v>36</v>
      </c>
      <c r="C145" s="211"/>
      <c r="D145" s="211">
        <v>30</v>
      </c>
      <c r="E145" s="211">
        <v>30</v>
      </c>
      <c r="F145" s="211"/>
      <c r="G145" s="211"/>
      <c r="H145" s="211"/>
      <c r="I145" s="211"/>
      <c r="J145" s="211">
        <v>6</v>
      </c>
      <c r="K145" s="213" t="s">
        <v>87</v>
      </c>
      <c r="L145" s="213" t="s">
        <v>365</v>
      </c>
    </row>
    <row r="146" ht="28.5" customHeight="1" spans="1:12">
      <c r="A146" s="7" t="s">
        <v>366</v>
      </c>
      <c r="B146" s="10">
        <f t="shared" si="2"/>
        <v>60</v>
      </c>
      <c r="C146" s="10"/>
      <c r="D146" s="211">
        <v>59</v>
      </c>
      <c r="E146" s="10">
        <v>36</v>
      </c>
      <c r="F146" s="10"/>
      <c r="G146" s="10"/>
      <c r="H146" s="10"/>
      <c r="I146" s="10">
        <v>23</v>
      </c>
      <c r="J146" s="10">
        <v>1</v>
      </c>
      <c r="K146" s="8" t="s">
        <v>87</v>
      </c>
      <c r="L146" s="8" t="s">
        <v>367</v>
      </c>
    </row>
    <row r="147" ht="17.25" customHeight="1" spans="1:12">
      <c r="A147" s="7" t="s">
        <v>368</v>
      </c>
      <c r="B147" s="10">
        <f t="shared" si="2"/>
        <v>55</v>
      </c>
      <c r="C147" s="10"/>
      <c r="D147" s="211">
        <v>55</v>
      </c>
      <c r="E147" s="10">
        <v>23</v>
      </c>
      <c r="F147" s="10"/>
      <c r="G147" s="10"/>
      <c r="H147" s="10"/>
      <c r="I147" s="10">
        <v>32</v>
      </c>
      <c r="J147" s="10"/>
      <c r="K147" s="8" t="s">
        <v>155</v>
      </c>
      <c r="L147" s="8" t="s">
        <v>369</v>
      </c>
    </row>
    <row r="148" ht="17.25" customHeight="1" spans="1:12">
      <c r="A148" s="7" t="s">
        <v>370</v>
      </c>
      <c r="B148" s="10">
        <f t="shared" si="2"/>
        <v>12</v>
      </c>
      <c r="C148" s="212"/>
      <c r="D148" s="212">
        <v>12</v>
      </c>
      <c r="E148" s="212">
        <v>9</v>
      </c>
      <c r="F148" s="212"/>
      <c r="G148" s="212"/>
      <c r="H148" s="212"/>
      <c r="I148" s="212">
        <v>3</v>
      </c>
      <c r="J148" s="212"/>
      <c r="K148" s="8" t="s">
        <v>100</v>
      </c>
      <c r="L148" s="8" t="s">
        <v>371</v>
      </c>
    </row>
    <row r="149" ht="17.25" customHeight="1" spans="1:12">
      <c r="A149" s="7" t="s">
        <v>372</v>
      </c>
      <c r="B149" s="10">
        <f t="shared" si="2"/>
        <v>7</v>
      </c>
      <c r="C149" s="10"/>
      <c r="D149" s="211">
        <v>7</v>
      </c>
      <c r="E149" s="10">
        <v>6</v>
      </c>
      <c r="F149" s="10"/>
      <c r="G149" s="10"/>
      <c r="H149" s="10"/>
      <c r="I149" s="10">
        <v>1</v>
      </c>
      <c r="J149" s="10"/>
      <c r="K149" s="8" t="s">
        <v>100</v>
      </c>
      <c r="L149" s="8" t="s">
        <v>373</v>
      </c>
    </row>
    <row r="150" ht="17.25" customHeight="1" spans="1:12">
      <c r="A150" s="7" t="s">
        <v>374</v>
      </c>
      <c r="B150" s="10">
        <f t="shared" si="2"/>
        <v>30</v>
      </c>
      <c r="C150" s="10"/>
      <c r="D150" s="211">
        <v>30</v>
      </c>
      <c r="E150" s="10">
        <v>19</v>
      </c>
      <c r="F150" s="10"/>
      <c r="G150" s="10"/>
      <c r="H150" s="10"/>
      <c r="I150" s="10">
        <v>11</v>
      </c>
      <c r="J150" s="10"/>
      <c r="K150" s="8" t="s">
        <v>155</v>
      </c>
      <c r="L150" s="8" t="s">
        <v>375</v>
      </c>
    </row>
    <row r="151" ht="17.25" customHeight="1" spans="1:12">
      <c r="A151" s="7" t="s">
        <v>376</v>
      </c>
      <c r="B151" s="10">
        <f t="shared" si="2"/>
        <v>51</v>
      </c>
      <c r="C151" s="10"/>
      <c r="D151" s="211">
        <v>46</v>
      </c>
      <c r="E151" s="10">
        <v>29</v>
      </c>
      <c r="F151" s="10"/>
      <c r="G151" s="10"/>
      <c r="H151" s="10"/>
      <c r="I151" s="10">
        <v>17</v>
      </c>
      <c r="J151" s="10">
        <v>5</v>
      </c>
      <c r="K151" s="8" t="s">
        <v>155</v>
      </c>
      <c r="L151" s="8" t="s">
        <v>377</v>
      </c>
    </row>
    <row r="152" ht="17.25" customHeight="1" spans="1:12">
      <c r="A152" s="7" t="s">
        <v>378</v>
      </c>
      <c r="B152" s="10">
        <f t="shared" si="2"/>
        <v>24</v>
      </c>
      <c r="C152" s="10"/>
      <c r="D152" s="211">
        <v>24</v>
      </c>
      <c r="E152" s="10">
        <v>17</v>
      </c>
      <c r="F152" s="10"/>
      <c r="G152" s="10"/>
      <c r="H152" s="10"/>
      <c r="I152" s="10">
        <v>7</v>
      </c>
      <c r="J152" s="10"/>
      <c r="K152" s="8" t="s">
        <v>155</v>
      </c>
      <c r="L152" s="8" t="s">
        <v>379</v>
      </c>
    </row>
    <row r="153" ht="26.25" customHeight="1" spans="1:12">
      <c r="A153" s="7" t="s">
        <v>380</v>
      </c>
      <c r="B153" s="10">
        <f t="shared" si="2"/>
        <v>8</v>
      </c>
      <c r="C153" s="10"/>
      <c r="D153" s="211">
        <v>8</v>
      </c>
      <c r="E153" s="10">
        <v>7</v>
      </c>
      <c r="F153" s="10"/>
      <c r="G153" s="10"/>
      <c r="H153" s="10"/>
      <c r="I153" s="10">
        <v>1</v>
      </c>
      <c r="J153" s="10"/>
      <c r="K153" s="8" t="s">
        <v>155</v>
      </c>
      <c r="L153" s="8" t="s">
        <v>381</v>
      </c>
    </row>
    <row r="154" ht="33.75" customHeight="1" spans="1:12">
      <c r="A154" s="7" t="s">
        <v>382</v>
      </c>
      <c r="B154" s="10">
        <f t="shared" si="2"/>
        <v>87</v>
      </c>
      <c r="C154" s="10"/>
      <c r="D154" s="211">
        <v>85</v>
      </c>
      <c r="E154" s="10">
        <v>61</v>
      </c>
      <c r="F154" s="10"/>
      <c r="G154" s="10"/>
      <c r="H154" s="10"/>
      <c r="I154" s="10">
        <v>24</v>
      </c>
      <c r="J154" s="10">
        <v>2</v>
      </c>
      <c r="K154" s="8" t="s">
        <v>87</v>
      </c>
      <c r="L154" s="8" t="s">
        <v>383</v>
      </c>
    </row>
    <row r="155" ht="26.25" customHeight="1" spans="1:12">
      <c r="A155" s="7" t="s">
        <v>384</v>
      </c>
      <c r="B155" s="10">
        <f t="shared" si="2"/>
        <v>11</v>
      </c>
      <c r="C155" s="10"/>
      <c r="D155" s="211">
        <v>11</v>
      </c>
      <c r="E155" s="10">
        <v>4</v>
      </c>
      <c r="F155" s="10"/>
      <c r="G155" s="10"/>
      <c r="H155" s="10"/>
      <c r="I155" s="10">
        <v>7</v>
      </c>
      <c r="J155" s="10"/>
      <c r="K155" s="8" t="s">
        <v>100</v>
      </c>
      <c r="L155" s="8" t="s">
        <v>385</v>
      </c>
    </row>
    <row r="156" ht="24" spans="1:12">
      <c r="A156" s="7" t="s">
        <v>386</v>
      </c>
      <c r="B156" s="10">
        <f t="shared" si="2"/>
        <v>20</v>
      </c>
      <c r="C156" s="10"/>
      <c r="D156" s="211">
        <v>20</v>
      </c>
      <c r="E156" s="10">
        <v>18</v>
      </c>
      <c r="F156" s="10"/>
      <c r="G156" s="10"/>
      <c r="H156" s="10"/>
      <c r="I156" s="10">
        <v>2</v>
      </c>
      <c r="J156" s="10"/>
      <c r="K156" s="8" t="s">
        <v>155</v>
      </c>
      <c r="L156" s="8" t="s">
        <v>387</v>
      </c>
    </row>
    <row r="157" ht="29.25" customHeight="1" spans="1:12">
      <c r="A157" s="7" t="s">
        <v>388</v>
      </c>
      <c r="B157" s="10">
        <f t="shared" si="2"/>
        <v>12</v>
      </c>
      <c r="C157" s="10"/>
      <c r="D157" s="211">
        <v>11</v>
      </c>
      <c r="E157" s="10">
        <v>8</v>
      </c>
      <c r="F157" s="10"/>
      <c r="G157" s="10"/>
      <c r="H157" s="10"/>
      <c r="I157" s="10">
        <v>3</v>
      </c>
      <c r="J157" s="10">
        <v>1</v>
      </c>
      <c r="K157" s="8" t="s">
        <v>155</v>
      </c>
      <c r="L157" s="8" t="s">
        <v>389</v>
      </c>
    </row>
    <row r="158" ht="26.25" customHeight="1" spans="1:12">
      <c r="A158" s="7" t="s">
        <v>390</v>
      </c>
      <c r="B158" s="10">
        <f t="shared" si="2"/>
        <v>84</v>
      </c>
      <c r="C158" s="10"/>
      <c r="D158" s="211">
        <v>83</v>
      </c>
      <c r="E158" s="10">
        <v>53</v>
      </c>
      <c r="F158" s="10"/>
      <c r="G158" s="10"/>
      <c r="H158" s="10"/>
      <c r="I158" s="10">
        <v>30</v>
      </c>
      <c r="J158" s="10">
        <v>1</v>
      </c>
      <c r="K158" s="8" t="s">
        <v>87</v>
      </c>
      <c r="L158" s="8" t="s">
        <v>391</v>
      </c>
    </row>
    <row r="159" ht="30" customHeight="1" spans="1:12">
      <c r="A159" s="7" t="s">
        <v>392</v>
      </c>
      <c r="B159" s="10">
        <f t="shared" si="2"/>
        <v>86</v>
      </c>
      <c r="C159" s="10"/>
      <c r="D159" s="211">
        <v>86</v>
      </c>
      <c r="E159" s="10">
        <v>51</v>
      </c>
      <c r="F159" s="10"/>
      <c r="G159" s="10"/>
      <c r="H159" s="10"/>
      <c r="I159" s="10">
        <v>35</v>
      </c>
      <c r="J159" s="10"/>
      <c r="K159" s="8" t="s">
        <v>155</v>
      </c>
      <c r="L159" s="8" t="s">
        <v>393</v>
      </c>
    </row>
    <row r="160" ht="26.25" customHeight="1" spans="1:12">
      <c r="A160" s="7" t="s">
        <v>394</v>
      </c>
      <c r="B160" s="10">
        <f t="shared" si="2"/>
        <v>17</v>
      </c>
      <c r="C160" s="10"/>
      <c r="D160" s="211">
        <v>17</v>
      </c>
      <c r="E160" s="10">
        <v>14</v>
      </c>
      <c r="F160" s="10"/>
      <c r="G160" s="10"/>
      <c r="H160" s="10"/>
      <c r="I160" s="10">
        <v>3</v>
      </c>
      <c r="J160" s="10"/>
      <c r="K160" s="8" t="s">
        <v>100</v>
      </c>
      <c r="L160" s="8" t="s">
        <v>395</v>
      </c>
    </row>
    <row r="161" ht="17.25" customHeight="1" spans="1:12">
      <c r="A161" s="7" t="s">
        <v>396</v>
      </c>
      <c r="B161" s="10">
        <f t="shared" si="2"/>
        <v>25</v>
      </c>
      <c r="C161" s="10"/>
      <c r="D161" s="211">
        <v>25</v>
      </c>
      <c r="E161" s="10">
        <v>24</v>
      </c>
      <c r="F161" s="10"/>
      <c r="G161" s="10"/>
      <c r="H161" s="10"/>
      <c r="I161" s="10">
        <v>1</v>
      </c>
      <c r="J161" s="10"/>
      <c r="K161" s="8" t="s">
        <v>100</v>
      </c>
      <c r="L161" s="8" t="s">
        <v>397</v>
      </c>
    </row>
    <row r="162" ht="17.25" customHeight="1" spans="1:12">
      <c r="A162" s="7" t="s">
        <v>398</v>
      </c>
      <c r="B162" s="10">
        <f t="shared" si="2"/>
        <v>19</v>
      </c>
      <c r="C162" s="10"/>
      <c r="D162" s="211">
        <v>19</v>
      </c>
      <c r="E162" s="10">
        <v>16</v>
      </c>
      <c r="F162" s="10"/>
      <c r="G162" s="10"/>
      <c r="H162" s="10"/>
      <c r="I162" s="10">
        <v>3</v>
      </c>
      <c r="J162" s="10"/>
      <c r="K162" s="8" t="s">
        <v>100</v>
      </c>
      <c r="L162" s="8" t="s">
        <v>399</v>
      </c>
    </row>
    <row r="163" ht="19.5" customHeight="1" spans="1:12">
      <c r="A163" s="7" t="s">
        <v>400</v>
      </c>
      <c r="B163" s="10">
        <f t="shared" si="2"/>
        <v>3</v>
      </c>
      <c r="C163" s="10"/>
      <c r="D163" s="211">
        <v>3</v>
      </c>
      <c r="E163" s="10">
        <v>3</v>
      </c>
      <c r="F163" s="10"/>
      <c r="G163" s="10"/>
      <c r="H163" s="10"/>
      <c r="I163" s="10"/>
      <c r="J163" s="10"/>
      <c r="K163" s="8" t="s">
        <v>100</v>
      </c>
      <c r="L163" s="8" t="s">
        <v>401</v>
      </c>
    </row>
    <row r="164" ht="28.5" customHeight="1" spans="1:12">
      <c r="A164" s="7" t="s">
        <v>402</v>
      </c>
      <c r="B164" s="10">
        <f t="shared" si="2"/>
        <v>15</v>
      </c>
      <c r="C164" s="10"/>
      <c r="D164" s="211">
        <v>2</v>
      </c>
      <c r="E164" s="10">
        <v>2</v>
      </c>
      <c r="F164" s="10"/>
      <c r="G164" s="10"/>
      <c r="H164" s="10"/>
      <c r="I164" s="10"/>
      <c r="J164" s="10">
        <v>13</v>
      </c>
      <c r="K164" s="8" t="s">
        <v>100</v>
      </c>
      <c r="L164" s="8" t="s">
        <v>403</v>
      </c>
    </row>
    <row r="165" ht="17.25" customHeight="1" spans="1:12">
      <c r="A165" s="7" t="s">
        <v>404</v>
      </c>
      <c r="B165" s="10">
        <f t="shared" si="2"/>
        <v>12</v>
      </c>
      <c r="C165" s="211"/>
      <c r="D165" s="211">
        <v>12</v>
      </c>
      <c r="E165" s="211">
        <v>8</v>
      </c>
      <c r="F165" s="211"/>
      <c r="G165" s="211"/>
      <c r="H165" s="211"/>
      <c r="I165" s="211">
        <v>4</v>
      </c>
      <c r="J165" s="211"/>
      <c r="K165" s="8" t="s">
        <v>100</v>
      </c>
      <c r="L165" s="8" t="s">
        <v>405</v>
      </c>
    </row>
    <row r="166" ht="17.25" customHeight="1" spans="1:12">
      <c r="A166" s="7" t="s">
        <v>406</v>
      </c>
      <c r="B166" s="10">
        <f t="shared" si="2"/>
        <v>11</v>
      </c>
      <c r="C166" s="10"/>
      <c r="D166" s="211">
        <v>11</v>
      </c>
      <c r="E166" s="10">
        <v>7</v>
      </c>
      <c r="F166" s="10"/>
      <c r="G166" s="10"/>
      <c r="H166" s="10"/>
      <c r="I166" s="10">
        <v>4</v>
      </c>
      <c r="J166" s="10"/>
      <c r="K166" s="8" t="s">
        <v>100</v>
      </c>
      <c r="L166" s="8" t="s">
        <v>407</v>
      </c>
    </row>
    <row r="167" ht="33.75" customHeight="1" spans="1:12">
      <c r="A167" s="7" t="s">
        <v>408</v>
      </c>
      <c r="B167" s="10">
        <f t="shared" si="2"/>
        <v>2</v>
      </c>
      <c r="C167" s="10"/>
      <c r="D167" s="211">
        <v>2</v>
      </c>
      <c r="E167" s="10">
        <v>2</v>
      </c>
      <c r="F167" s="10"/>
      <c r="G167" s="10"/>
      <c r="H167" s="10"/>
      <c r="I167" s="10"/>
      <c r="J167" s="10"/>
      <c r="K167" s="8" t="s">
        <v>87</v>
      </c>
      <c r="L167" s="8" t="s">
        <v>409</v>
      </c>
    </row>
    <row r="168" ht="17.25" customHeight="1" spans="1:12">
      <c r="A168" s="7" t="s">
        <v>410</v>
      </c>
      <c r="B168" s="10">
        <f t="shared" si="2"/>
        <v>8</v>
      </c>
      <c r="C168" s="10"/>
      <c r="D168" s="211">
        <v>8</v>
      </c>
      <c r="E168" s="10">
        <v>6</v>
      </c>
      <c r="F168" s="10"/>
      <c r="G168" s="10"/>
      <c r="H168" s="10"/>
      <c r="I168" s="10">
        <v>2</v>
      </c>
      <c r="J168" s="10"/>
      <c r="K168" s="8" t="s">
        <v>100</v>
      </c>
      <c r="L168" s="8" t="s">
        <v>411</v>
      </c>
    </row>
    <row r="169" ht="17.25" customHeight="1" spans="1:12">
      <c r="A169" s="7" t="s">
        <v>412</v>
      </c>
      <c r="B169" s="10">
        <f t="shared" si="2"/>
        <v>173</v>
      </c>
      <c r="C169" s="10"/>
      <c r="D169" s="211">
        <v>173</v>
      </c>
      <c r="E169" s="10">
        <v>163</v>
      </c>
      <c r="F169" s="10"/>
      <c r="G169" s="10"/>
      <c r="H169" s="10"/>
      <c r="I169" s="10">
        <v>10</v>
      </c>
      <c r="J169" s="10"/>
      <c r="K169" s="8" t="s">
        <v>100</v>
      </c>
      <c r="L169" s="8" t="s">
        <v>413</v>
      </c>
    </row>
    <row r="170" ht="25.5" customHeight="1" spans="1:12">
      <c r="A170" s="7" t="s">
        <v>414</v>
      </c>
      <c r="B170" s="10">
        <f t="shared" si="2"/>
        <v>17</v>
      </c>
      <c r="C170" s="10"/>
      <c r="D170" s="211">
        <v>15</v>
      </c>
      <c r="E170" s="10">
        <v>8</v>
      </c>
      <c r="F170" s="10"/>
      <c r="G170" s="10"/>
      <c r="H170" s="10"/>
      <c r="I170" s="10">
        <v>7</v>
      </c>
      <c r="J170" s="10">
        <v>2</v>
      </c>
      <c r="K170" s="8" t="s">
        <v>87</v>
      </c>
      <c r="L170" s="8" t="s">
        <v>415</v>
      </c>
    </row>
    <row r="171" ht="18" customHeight="1" spans="1:12">
      <c r="A171" s="7" t="s">
        <v>416</v>
      </c>
      <c r="B171" s="10">
        <f t="shared" si="2"/>
        <v>7</v>
      </c>
      <c r="C171" s="10"/>
      <c r="D171" s="211">
        <v>7</v>
      </c>
      <c r="E171" s="10">
        <v>5</v>
      </c>
      <c r="F171" s="10"/>
      <c r="G171" s="10"/>
      <c r="H171" s="10"/>
      <c r="I171" s="10">
        <v>2</v>
      </c>
      <c r="J171" s="10"/>
      <c r="K171" s="8" t="s">
        <v>100</v>
      </c>
      <c r="L171" s="8" t="s">
        <v>417</v>
      </c>
    </row>
    <row r="172" ht="25.5" customHeight="1" spans="1:12">
      <c r="A172" s="7" t="s">
        <v>418</v>
      </c>
      <c r="B172" s="10">
        <f t="shared" si="2"/>
        <v>1</v>
      </c>
      <c r="C172" s="10"/>
      <c r="D172" s="211">
        <v>1</v>
      </c>
      <c r="E172" s="10">
        <v>1</v>
      </c>
      <c r="F172" s="10"/>
      <c r="G172" s="10"/>
      <c r="H172" s="10"/>
      <c r="I172" s="10"/>
      <c r="J172" s="10"/>
      <c r="K172" s="8" t="s">
        <v>155</v>
      </c>
      <c r="L172" s="8" t="s">
        <v>419</v>
      </c>
    </row>
    <row r="173" ht="32.25" customHeight="1" spans="1:12">
      <c r="A173" s="7" t="s">
        <v>420</v>
      </c>
      <c r="B173" s="10">
        <f t="shared" si="2"/>
        <v>17</v>
      </c>
      <c r="C173" s="10"/>
      <c r="D173" s="211">
        <v>17</v>
      </c>
      <c r="E173" s="10">
        <v>17</v>
      </c>
      <c r="F173" s="10"/>
      <c r="G173" s="10"/>
      <c r="H173" s="10"/>
      <c r="I173" s="10"/>
      <c r="J173" s="10"/>
      <c r="K173" s="8" t="s">
        <v>87</v>
      </c>
      <c r="L173" s="8" t="s">
        <v>421</v>
      </c>
    </row>
    <row r="174" ht="31.5" customHeight="1" spans="1:12">
      <c r="A174" s="7" t="s">
        <v>422</v>
      </c>
      <c r="B174" s="10">
        <f t="shared" si="2"/>
        <v>34</v>
      </c>
      <c r="C174" s="10"/>
      <c r="D174" s="10">
        <v>33</v>
      </c>
      <c r="E174" s="10">
        <v>19</v>
      </c>
      <c r="F174" s="10">
        <v>1</v>
      </c>
      <c r="G174" s="10"/>
      <c r="H174" s="10"/>
      <c r="I174" s="10">
        <v>13</v>
      </c>
      <c r="J174" s="10">
        <v>1</v>
      </c>
      <c r="K174" s="8" t="s">
        <v>87</v>
      </c>
      <c r="L174" s="8" t="s">
        <v>423</v>
      </c>
    </row>
    <row r="175" ht="20.25" customHeight="1" spans="1:12">
      <c r="A175" s="7" t="s">
        <v>424</v>
      </c>
      <c r="B175" s="10">
        <f t="shared" si="2"/>
        <v>31</v>
      </c>
      <c r="C175" s="10"/>
      <c r="D175" s="10">
        <v>31</v>
      </c>
      <c r="E175" s="10">
        <v>19</v>
      </c>
      <c r="F175" s="10"/>
      <c r="G175" s="10"/>
      <c r="H175" s="10"/>
      <c r="I175" s="10">
        <v>12</v>
      </c>
      <c r="J175" s="10"/>
      <c r="K175" s="8" t="s">
        <v>155</v>
      </c>
      <c r="L175" s="8" t="s">
        <v>425</v>
      </c>
    </row>
    <row r="176" ht="27" customHeight="1" spans="1:12">
      <c r="A176" s="7" t="s">
        <v>426</v>
      </c>
      <c r="B176" s="10">
        <f t="shared" si="2"/>
        <v>15</v>
      </c>
      <c r="C176" s="10"/>
      <c r="D176" s="10">
        <v>15</v>
      </c>
      <c r="E176" s="10">
        <v>15</v>
      </c>
      <c r="F176" s="10"/>
      <c r="G176" s="10"/>
      <c r="H176" s="10"/>
      <c r="I176" s="10"/>
      <c r="J176" s="10"/>
      <c r="K176" s="8" t="s">
        <v>87</v>
      </c>
      <c r="L176" s="8" t="s">
        <v>427</v>
      </c>
    </row>
    <row r="177" ht="18" customHeight="1" spans="1:12">
      <c r="A177" s="7" t="s">
        <v>428</v>
      </c>
      <c r="B177" s="10">
        <f t="shared" si="2"/>
        <v>2</v>
      </c>
      <c r="C177" s="10"/>
      <c r="D177" s="10">
        <v>2</v>
      </c>
      <c r="E177" s="10">
        <v>2</v>
      </c>
      <c r="F177" s="10"/>
      <c r="G177" s="10"/>
      <c r="H177" s="10"/>
      <c r="I177" s="10"/>
      <c r="J177" s="10"/>
      <c r="K177" s="8" t="s">
        <v>100</v>
      </c>
      <c r="L177" s="8" t="s">
        <v>429</v>
      </c>
    </row>
    <row r="178" ht="27.95" customHeight="1" spans="1:12">
      <c r="A178" s="53" t="s">
        <v>430</v>
      </c>
      <c r="B178" s="10">
        <f t="shared" si="2"/>
        <v>9373</v>
      </c>
      <c r="C178" s="10">
        <v>0</v>
      </c>
      <c r="D178" s="10">
        <v>8464</v>
      </c>
      <c r="E178" s="10">
        <f t="shared" ref="E178:J178" si="3">SUM(E5:E177)</f>
        <v>5937</v>
      </c>
      <c r="F178" s="10">
        <f t="shared" si="3"/>
        <v>661</v>
      </c>
      <c r="G178" s="10">
        <f t="shared" si="3"/>
        <v>0</v>
      </c>
      <c r="H178" s="10">
        <f t="shared" si="3"/>
        <v>0</v>
      </c>
      <c r="I178" s="10">
        <f t="shared" si="3"/>
        <v>1866</v>
      </c>
      <c r="J178" s="10">
        <f t="shared" si="3"/>
        <v>909</v>
      </c>
      <c r="K178" s="10"/>
      <c r="L178" s="8"/>
    </row>
  </sheetData>
  <mergeCells count="8">
    <mergeCell ref="A1:L1"/>
    <mergeCell ref="B2:J2"/>
    <mergeCell ref="D3:I3"/>
    <mergeCell ref="A2:A4"/>
    <mergeCell ref="B3:B4"/>
    <mergeCell ref="J3:J4"/>
    <mergeCell ref="K2:K4"/>
    <mergeCell ref="L2:L4"/>
  </mergeCells>
  <printOptions horizontalCentered="1"/>
  <pageMargins left="0.393055555555556" right="0.393055555555556" top="0.393055555555556" bottom="0.471527777777778" header="0" footer="0.275"/>
  <pageSetup paperSize="8" scale="74" firstPageNumber="4" fitToHeight="0" orientation="landscape" useFirstPageNumber="1"/>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2"/>
  <sheetViews>
    <sheetView zoomScale="70" zoomScaleNormal="70" workbookViewId="0">
      <pane xSplit="1" ySplit="6" topLeftCell="B25" activePane="bottomRight" state="frozen"/>
      <selection/>
      <selection pane="topRight"/>
      <selection pane="bottomLeft"/>
      <selection pane="bottomRight" activeCell="A1" sqref="A1:Z1"/>
    </sheetView>
  </sheetViews>
  <sheetFormatPr defaultColWidth="10" defaultRowHeight="13.5"/>
  <cols>
    <col min="1" max="1" width="29.8833333333333" customWidth="1"/>
    <col min="2" max="2" width="15.3833333333333" customWidth="1"/>
    <col min="3" max="3" width="14.1333333333333" customWidth="1"/>
    <col min="4" max="4" width="15.3833333333333" customWidth="1"/>
    <col min="5" max="5" width="13.8833333333333" customWidth="1"/>
    <col min="6" max="6" width="11.8833333333333" customWidth="1"/>
    <col min="7" max="7" width="16.8833333333333" customWidth="1"/>
    <col min="8" max="8" width="13.8833333333333" customWidth="1"/>
    <col min="9" max="9" width="12.1333333333333" customWidth="1"/>
    <col min="10" max="10" width="15.8833333333333" customWidth="1"/>
    <col min="11" max="11" width="14.75" customWidth="1"/>
    <col min="12" max="12" width="11.5" customWidth="1"/>
    <col min="13" max="13" width="17.5" customWidth="1"/>
    <col min="14" max="14" width="12.25" customWidth="1"/>
    <col min="15" max="15" width="15.5" customWidth="1"/>
    <col min="16" max="16" width="15.1333333333333" customWidth="1"/>
    <col min="17" max="17" width="15.6333333333333" customWidth="1"/>
    <col min="18" max="18" width="15.3833333333333" customWidth="1"/>
    <col min="19" max="19" width="16.1333333333333" customWidth="1"/>
    <col min="20" max="20" width="14.3833333333333" customWidth="1"/>
    <col min="21" max="21" width="14.25" customWidth="1"/>
    <col min="22" max="22" width="13.1333333333333" customWidth="1"/>
    <col min="23" max="23" width="13.8833333333333" customWidth="1"/>
    <col min="24" max="24" width="10.75" customWidth="1"/>
    <col min="25" max="25" width="10.25" customWidth="1"/>
    <col min="26" max="26" width="15.3833333333333" customWidth="1"/>
    <col min="27" max="36" width="9.75" customWidth="1"/>
  </cols>
  <sheetData>
    <row r="1" ht="43.5" customHeight="1" spans="1:26">
      <c r="A1" s="201" t="s">
        <v>431</v>
      </c>
      <c r="B1" s="201"/>
      <c r="C1" s="201"/>
      <c r="D1" s="201"/>
      <c r="E1" s="201"/>
      <c r="F1" s="201"/>
      <c r="G1" s="201"/>
      <c r="H1" s="201"/>
      <c r="I1" s="201"/>
      <c r="J1" s="201"/>
      <c r="K1" s="201"/>
      <c r="L1" s="201"/>
      <c r="M1" s="201"/>
      <c r="N1" s="201"/>
      <c r="O1" s="201"/>
      <c r="P1" s="201"/>
      <c r="Q1" s="201"/>
      <c r="R1" s="201"/>
      <c r="S1" s="201"/>
      <c r="T1" s="201"/>
      <c r="U1" s="201"/>
      <c r="V1" s="201"/>
      <c r="W1" s="201"/>
      <c r="X1" s="201"/>
      <c r="Y1" s="201"/>
      <c r="Z1" s="201"/>
    </row>
    <row r="2" ht="23.25" customHeight="1" spans="1:26">
      <c r="A2" s="4"/>
      <c r="B2" s="4"/>
      <c r="C2" s="183"/>
      <c r="D2" s="4"/>
      <c r="E2" s="4"/>
      <c r="F2" s="4"/>
      <c r="G2" s="4"/>
      <c r="H2" s="183"/>
      <c r="I2" s="183"/>
      <c r="J2" s="183"/>
      <c r="K2" s="183"/>
      <c r="L2" s="183"/>
      <c r="M2" s="183"/>
      <c r="N2" s="183"/>
      <c r="P2" s="4"/>
      <c r="R2" s="4"/>
      <c r="S2" s="4"/>
      <c r="U2" s="4"/>
      <c r="W2" s="4"/>
      <c r="X2" s="183"/>
      <c r="Y2" s="183"/>
      <c r="Z2" s="187" t="s">
        <v>432</v>
      </c>
    </row>
    <row r="3" s="1" customFormat="1" ht="30" customHeight="1" spans="1:26">
      <c r="A3" s="202" t="s">
        <v>433</v>
      </c>
      <c r="B3" s="202" t="s">
        <v>434</v>
      </c>
      <c r="C3" s="202"/>
      <c r="D3" s="202"/>
      <c r="E3" s="202"/>
      <c r="F3" s="202"/>
      <c r="G3" s="202"/>
      <c r="H3" s="202"/>
      <c r="I3" s="202"/>
      <c r="J3" s="202"/>
      <c r="K3" s="202"/>
      <c r="L3" s="202"/>
      <c r="M3" s="202"/>
      <c r="N3" s="202"/>
      <c r="O3" s="202"/>
      <c r="P3" s="202"/>
      <c r="Q3" s="202"/>
      <c r="R3" s="202"/>
      <c r="S3" s="202"/>
      <c r="T3" s="202"/>
      <c r="U3" s="202"/>
      <c r="V3" s="202"/>
      <c r="W3" s="202"/>
      <c r="X3" s="202"/>
      <c r="Y3" s="202"/>
      <c r="Z3" s="202"/>
    </row>
    <row r="4" s="1" customFormat="1" ht="25.5" customHeight="1" spans="1:26">
      <c r="A4" s="202"/>
      <c r="B4" s="202" t="s">
        <v>435</v>
      </c>
      <c r="C4" s="202"/>
      <c r="D4" s="202"/>
      <c r="E4" s="202"/>
      <c r="F4" s="202"/>
      <c r="G4" s="202"/>
      <c r="H4" s="202"/>
      <c r="I4" s="202"/>
      <c r="J4" s="202"/>
      <c r="K4" s="202"/>
      <c r="L4" s="202"/>
      <c r="M4" s="202"/>
      <c r="N4" s="202"/>
      <c r="O4" s="202" t="s">
        <v>436</v>
      </c>
      <c r="P4" s="202"/>
      <c r="Q4" s="202"/>
      <c r="R4" s="202" t="s">
        <v>437</v>
      </c>
      <c r="S4" s="202"/>
      <c r="T4" s="202"/>
      <c r="U4" s="202"/>
      <c r="V4" s="202"/>
      <c r="W4" s="202"/>
      <c r="X4" s="202"/>
      <c r="Y4" s="202"/>
      <c r="Z4" s="202" t="s">
        <v>430</v>
      </c>
    </row>
    <row r="5" s="1" customFormat="1" ht="28.5" customHeight="1" spans="1:26">
      <c r="A5" s="202"/>
      <c r="B5" s="202" t="s">
        <v>438</v>
      </c>
      <c r="C5" s="202" t="s">
        <v>439</v>
      </c>
      <c r="D5" s="202"/>
      <c r="E5" s="202"/>
      <c r="F5" s="202"/>
      <c r="G5" s="202"/>
      <c r="H5" s="202" t="s">
        <v>440</v>
      </c>
      <c r="I5" s="202" t="s">
        <v>441</v>
      </c>
      <c r="J5" s="202"/>
      <c r="K5" s="202"/>
      <c r="L5" s="202"/>
      <c r="M5" s="202"/>
      <c r="N5" s="202"/>
      <c r="O5" s="202" t="s">
        <v>438</v>
      </c>
      <c r="P5" s="202" t="s">
        <v>442</v>
      </c>
      <c r="Q5" s="202" t="s">
        <v>443</v>
      </c>
      <c r="R5" s="202" t="s">
        <v>438</v>
      </c>
      <c r="S5" s="202" t="s">
        <v>444</v>
      </c>
      <c r="T5" s="202"/>
      <c r="U5" s="202" t="s">
        <v>445</v>
      </c>
      <c r="V5" s="202"/>
      <c r="W5" s="202" t="s">
        <v>446</v>
      </c>
      <c r="X5" s="202" t="s">
        <v>447</v>
      </c>
      <c r="Y5" s="202" t="s">
        <v>448</v>
      </c>
      <c r="Z5" s="202"/>
    </row>
    <row r="6" s="1" customFormat="1" ht="62.25" customHeight="1" spans="1:26">
      <c r="A6" s="202"/>
      <c r="B6" s="202"/>
      <c r="C6" s="202" t="s">
        <v>80</v>
      </c>
      <c r="D6" s="202" t="s">
        <v>449</v>
      </c>
      <c r="E6" s="202" t="s">
        <v>450</v>
      </c>
      <c r="F6" s="202" t="s">
        <v>451</v>
      </c>
      <c r="G6" s="202" t="s">
        <v>452</v>
      </c>
      <c r="H6" s="202"/>
      <c r="I6" s="202" t="s">
        <v>80</v>
      </c>
      <c r="J6" s="202" t="s">
        <v>453</v>
      </c>
      <c r="K6" s="202" t="s">
        <v>454</v>
      </c>
      <c r="L6" s="202" t="s">
        <v>455</v>
      </c>
      <c r="M6" s="202" t="s">
        <v>456</v>
      </c>
      <c r="N6" s="202" t="s">
        <v>457</v>
      </c>
      <c r="O6" s="202"/>
      <c r="P6" s="202"/>
      <c r="Q6" s="202"/>
      <c r="R6" s="202"/>
      <c r="S6" s="202" t="s">
        <v>442</v>
      </c>
      <c r="T6" s="202" t="s">
        <v>443</v>
      </c>
      <c r="U6" s="202" t="s">
        <v>458</v>
      </c>
      <c r="V6" s="202" t="s">
        <v>459</v>
      </c>
      <c r="W6" s="202"/>
      <c r="X6" s="202"/>
      <c r="Y6" s="202"/>
      <c r="Z6" s="202"/>
    </row>
    <row r="7" ht="46.5" customHeight="1" spans="1:26">
      <c r="A7" s="203" t="s">
        <v>460</v>
      </c>
      <c r="B7" s="204">
        <f>C7+H7</f>
        <v>25947</v>
      </c>
      <c r="C7" s="204">
        <f>SUM(D7:G7)</f>
        <v>24654</v>
      </c>
      <c r="D7" s="204">
        <f>18939+5000</f>
        <v>23939</v>
      </c>
      <c r="E7" s="204"/>
      <c r="F7" s="204"/>
      <c r="G7" s="204">
        <v>715</v>
      </c>
      <c r="H7" s="204">
        <v>1293</v>
      </c>
      <c r="I7" s="204"/>
      <c r="J7" s="204"/>
      <c r="K7" s="204"/>
      <c r="L7" s="204"/>
      <c r="M7" s="204"/>
      <c r="N7" s="204"/>
      <c r="O7" s="204">
        <v>9467.8</v>
      </c>
      <c r="P7" s="204">
        <v>8855.4</v>
      </c>
      <c r="Q7" s="204">
        <v>612.4</v>
      </c>
      <c r="R7" s="206">
        <v>43496</v>
      </c>
      <c r="S7" s="206">
        <v>40734</v>
      </c>
      <c r="T7" s="206">
        <v>721</v>
      </c>
      <c r="U7" s="206">
        <v>2030</v>
      </c>
      <c r="V7" s="206">
        <v>11</v>
      </c>
      <c r="W7" s="206"/>
      <c r="X7" s="206"/>
      <c r="Y7" s="206"/>
      <c r="Z7" s="206">
        <f>R7+O7+B7</f>
        <v>78910.8</v>
      </c>
    </row>
    <row r="8" ht="46.5" customHeight="1" spans="1:26">
      <c r="A8" s="203" t="s">
        <v>461</v>
      </c>
      <c r="B8" s="204">
        <v>266</v>
      </c>
      <c r="C8" s="204">
        <v>258</v>
      </c>
      <c r="D8" s="204">
        <v>252</v>
      </c>
      <c r="E8" s="204"/>
      <c r="F8" s="204"/>
      <c r="G8" s="204">
        <v>6</v>
      </c>
      <c r="H8" s="204">
        <v>8</v>
      </c>
      <c r="I8" s="204"/>
      <c r="J8" s="204"/>
      <c r="K8" s="204"/>
      <c r="L8" s="204"/>
      <c r="M8" s="204"/>
      <c r="N8" s="204"/>
      <c r="O8" s="204">
        <v>110</v>
      </c>
      <c r="P8" s="204">
        <v>110</v>
      </c>
      <c r="Q8" s="204"/>
      <c r="R8" s="206">
        <v>82</v>
      </c>
      <c r="S8" s="206">
        <v>82</v>
      </c>
      <c r="T8" s="206"/>
      <c r="U8" s="206"/>
      <c r="V8" s="206"/>
      <c r="W8" s="206"/>
      <c r="X8" s="206"/>
      <c r="Y8" s="206"/>
      <c r="Z8" s="206">
        <f t="shared" ref="Z8:Z29" si="0">R8+O8+B8</f>
        <v>458</v>
      </c>
    </row>
    <row r="9" ht="46.5" customHeight="1" spans="1:26">
      <c r="A9" s="203" t="s">
        <v>462</v>
      </c>
      <c r="B9" s="204">
        <v>27098.7</v>
      </c>
      <c r="C9" s="204">
        <v>25716.7</v>
      </c>
      <c r="D9" s="204">
        <v>23069</v>
      </c>
      <c r="E9" s="204"/>
      <c r="F9" s="204"/>
      <c r="G9" s="204">
        <v>2647.7</v>
      </c>
      <c r="H9" s="204">
        <v>1382</v>
      </c>
      <c r="I9" s="204"/>
      <c r="J9" s="204"/>
      <c r="K9" s="204"/>
      <c r="L9" s="204"/>
      <c r="M9" s="204"/>
      <c r="N9" s="204"/>
      <c r="O9" s="204">
        <v>9104</v>
      </c>
      <c r="P9" s="204">
        <v>8617</v>
      </c>
      <c r="Q9" s="204">
        <v>487</v>
      </c>
      <c r="R9" s="206">
        <v>10964</v>
      </c>
      <c r="S9" s="206">
        <v>8634</v>
      </c>
      <c r="T9" s="206"/>
      <c r="U9" s="206">
        <v>1810</v>
      </c>
      <c r="V9" s="206">
        <v>520</v>
      </c>
      <c r="W9" s="206"/>
      <c r="X9" s="206"/>
      <c r="Y9" s="206"/>
      <c r="Z9" s="206">
        <f t="shared" si="0"/>
        <v>47166.7</v>
      </c>
    </row>
    <row r="10" ht="46.5" customHeight="1" spans="1:26">
      <c r="A10" s="203" t="s">
        <v>463</v>
      </c>
      <c r="B10" s="204">
        <v>22531.9</v>
      </c>
      <c r="C10" s="204">
        <v>5054.7</v>
      </c>
      <c r="D10" s="204">
        <v>5054.7</v>
      </c>
      <c r="E10" s="204"/>
      <c r="F10" s="204"/>
      <c r="G10" s="204"/>
      <c r="H10" s="204">
        <v>17477.2</v>
      </c>
      <c r="I10" s="204"/>
      <c r="J10" s="204"/>
      <c r="K10" s="204"/>
      <c r="L10" s="204"/>
      <c r="M10" s="204"/>
      <c r="N10" s="204"/>
      <c r="O10" s="204">
        <v>1259.4</v>
      </c>
      <c r="P10" s="204">
        <v>271</v>
      </c>
      <c r="Q10" s="204">
        <v>988.4</v>
      </c>
      <c r="R10" s="206">
        <v>17568</v>
      </c>
      <c r="S10" s="206">
        <v>17116</v>
      </c>
      <c r="T10" s="206">
        <v>452</v>
      </c>
      <c r="U10" s="206"/>
      <c r="V10" s="206"/>
      <c r="W10" s="206"/>
      <c r="X10" s="206"/>
      <c r="Y10" s="206"/>
      <c r="Z10" s="206">
        <f t="shared" si="0"/>
        <v>41359.3</v>
      </c>
    </row>
    <row r="11" ht="46.5" customHeight="1" spans="1:26">
      <c r="A11" s="203" t="s">
        <v>464</v>
      </c>
      <c r="B11" s="204">
        <v>509</v>
      </c>
      <c r="C11" s="204">
        <v>420</v>
      </c>
      <c r="D11" s="204">
        <v>411</v>
      </c>
      <c r="E11" s="204"/>
      <c r="F11" s="204"/>
      <c r="G11" s="204">
        <v>9</v>
      </c>
      <c r="H11" s="204">
        <v>89</v>
      </c>
      <c r="I11" s="204"/>
      <c r="J11" s="204"/>
      <c r="K11" s="204"/>
      <c r="L11" s="204"/>
      <c r="M11" s="204"/>
      <c r="N11" s="204"/>
      <c r="O11" s="204">
        <v>168.5</v>
      </c>
      <c r="P11" s="204">
        <v>146.5</v>
      </c>
      <c r="Q11" s="204">
        <v>22</v>
      </c>
      <c r="R11" s="206">
        <v>18485</v>
      </c>
      <c r="S11" s="206">
        <v>3713</v>
      </c>
      <c r="T11" s="206"/>
      <c r="U11" s="206">
        <v>9772</v>
      </c>
      <c r="V11" s="206"/>
      <c r="W11" s="206">
        <v>5000</v>
      </c>
      <c r="X11" s="206"/>
      <c r="Y11" s="206"/>
      <c r="Z11" s="206">
        <f t="shared" si="0"/>
        <v>19162.5</v>
      </c>
    </row>
    <row r="12" ht="46.5" customHeight="1" spans="1:26">
      <c r="A12" s="203" t="s">
        <v>465</v>
      </c>
      <c r="B12" s="204">
        <v>2818</v>
      </c>
      <c r="C12" s="204">
        <v>755</v>
      </c>
      <c r="D12" s="204">
        <v>712</v>
      </c>
      <c r="E12" s="204"/>
      <c r="F12" s="204"/>
      <c r="G12" s="204">
        <v>43</v>
      </c>
      <c r="H12" s="204">
        <v>2063</v>
      </c>
      <c r="I12" s="204"/>
      <c r="J12" s="204"/>
      <c r="K12" s="204"/>
      <c r="L12" s="204"/>
      <c r="M12" s="204"/>
      <c r="N12" s="204"/>
      <c r="O12" s="204">
        <v>1003.2</v>
      </c>
      <c r="P12" s="204">
        <v>291</v>
      </c>
      <c r="Q12" s="204">
        <v>712.2</v>
      </c>
      <c r="R12" s="206">
        <v>14094</v>
      </c>
      <c r="S12" s="206">
        <v>11614</v>
      </c>
      <c r="T12" s="206">
        <v>2480</v>
      </c>
      <c r="U12" s="206"/>
      <c r="V12" s="206"/>
      <c r="W12" s="206"/>
      <c r="X12" s="206"/>
      <c r="Y12" s="206"/>
      <c r="Z12" s="206">
        <f t="shared" si="0"/>
        <v>17915.2</v>
      </c>
    </row>
    <row r="13" ht="46.5" customHeight="1" spans="1:26">
      <c r="A13" s="203" t="s">
        <v>466</v>
      </c>
      <c r="B13" s="204">
        <v>28056.8</v>
      </c>
      <c r="C13" s="204">
        <v>16813.8</v>
      </c>
      <c r="D13" s="204">
        <v>2812.1</v>
      </c>
      <c r="E13" s="204">
        <v>13920.1</v>
      </c>
      <c r="F13" s="204"/>
      <c r="G13" s="204">
        <v>81.6</v>
      </c>
      <c r="H13" s="204">
        <v>2743</v>
      </c>
      <c r="I13" s="204">
        <v>8500</v>
      </c>
      <c r="J13" s="204">
        <v>700</v>
      </c>
      <c r="K13" s="204"/>
      <c r="L13" s="204"/>
      <c r="M13" s="204">
        <v>7800</v>
      </c>
      <c r="N13" s="204"/>
      <c r="O13" s="204">
        <v>1349.3</v>
      </c>
      <c r="P13" s="204">
        <v>1286.5</v>
      </c>
      <c r="Q13" s="204">
        <v>62.8</v>
      </c>
      <c r="R13" s="206">
        <v>10710</v>
      </c>
      <c r="S13" s="206">
        <v>10556</v>
      </c>
      <c r="T13" s="206">
        <v>154</v>
      </c>
      <c r="U13" s="206"/>
      <c r="V13" s="206"/>
      <c r="W13" s="206"/>
      <c r="X13" s="206"/>
      <c r="Y13" s="206"/>
      <c r="Z13" s="206">
        <f t="shared" si="0"/>
        <v>40116.1</v>
      </c>
    </row>
    <row r="14" ht="46.5" customHeight="1" spans="1:26">
      <c r="A14" s="203" t="s">
        <v>467</v>
      </c>
      <c r="B14" s="204">
        <v>5956.5</v>
      </c>
      <c r="C14" s="204">
        <v>4448.1</v>
      </c>
      <c r="D14" s="204">
        <v>1354.9</v>
      </c>
      <c r="E14" s="204">
        <v>3088.2</v>
      </c>
      <c r="F14" s="204"/>
      <c r="G14" s="204">
        <v>5</v>
      </c>
      <c r="H14" s="204">
        <v>1508.4</v>
      </c>
      <c r="I14" s="204"/>
      <c r="J14" s="204"/>
      <c r="K14" s="204"/>
      <c r="L14" s="204"/>
      <c r="M14" s="204"/>
      <c r="N14" s="204"/>
      <c r="O14" s="204">
        <v>913.8</v>
      </c>
      <c r="P14" s="204">
        <v>650.6</v>
      </c>
      <c r="Q14" s="204">
        <v>263.2</v>
      </c>
      <c r="R14" s="206">
        <v>25972</v>
      </c>
      <c r="S14" s="206">
        <v>25143</v>
      </c>
      <c r="T14" s="206">
        <v>829</v>
      </c>
      <c r="U14" s="206"/>
      <c r="V14" s="206"/>
      <c r="W14" s="206"/>
      <c r="X14" s="206"/>
      <c r="Y14" s="206"/>
      <c r="Z14" s="206">
        <f t="shared" si="0"/>
        <v>32842.3</v>
      </c>
    </row>
    <row r="15" ht="46.5" customHeight="1" spans="1:26">
      <c r="A15" s="203" t="s">
        <v>468</v>
      </c>
      <c r="B15" s="204">
        <v>924</v>
      </c>
      <c r="C15" s="204">
        <v>663</v>
      </c>
      <c r="D15" s="204">
        <v>653</v>
      </c>
      <c r="E15" s="204"/>
      <c r="F15" s="204"/>
      <c r="G15" s="204">
        <v>10</v>
      </c>
      <c r="H15" s="204">
        <v>261</v>
      </c>
      <c r="I15" s="204"/>
      <c r="J15" s="204"/>
      <c r="K15" s="204"/>
      <c r="L15" s="204"/>
      <c r="M15" s="204"/>
      <c r="N15" s="204"/>
      <c r="O15" s="204">
        <v>356</v>
      </c>
      <c r="P15" s="204">
        <v>293</v>
      </c>
      <c r="Q15" s="204">
        <v>63</v>
      </c>
      <c r="R15" s="206">
        <v>20386</v>
      </c>
      <c r="S15" s="206">
        <v>20214</v>
      </c>
      <c r="T15" s="206">
        <v>172</v>
      </c>
      <c r="U15" s="206"/>
      <c r="V15" s="206"/>
      <c r="W15" s="206"/>
      <c r="X15" s="206"/>
      <c r="Y15" s="206"/>
      <c r="Z15" s="206">
        <f t="shared" si="0"/>
        <v>21666</v>
      </c>
    </row>
    <row r="16" ht="46.5" customHeight="1" spans="1:26">
      <c r="A16" s="203" t="s">
        <v>469</v>
      </c>
      <c r="B16" s="204">
        <v>2351.2</v>
      </c>
      <c r="C16" s="204">
        <v>2179</v>
      </c>
      <c r="D16" s="204">
        <v>2060</v>
      </c>
      <c r="E16" s="204"/>
      <c r="F16" s="204"/>
      <c r="G16" s="204">
        <v>119</v>
      </c>
      <c r="H16" s="204">
        <v>172.2</v>
      </c>
      <c r="I16" s="204"/>
      <c r="J16" s="204"/>
      <c r="K16" s="204"/>
      <c r="L16" s="204"/>
      <c r="M16" s="204"/>
      <c r="N16" s="204"/>
      <c r="O16" s="204">
        <v>795.8</v>
      </c>
      <c r="P16" s="204">
        <v>776.8</v>
      </c>
      <c r="Q16" s="204">
        <v>19</v>
      </c>
      <c r="R16" s="206">
        <v>107581</v>
      </c>
      <c r="S16" s="206">
        <v>19681</v>
      </c>
      <c r="T16" s="206"/>
      <c r="U16" s="206">
        <v>87900</v>
      </c>
      <c r="V16" s="206"/>
      <c r="W16" s="206"/>
      <c r="X16" s="206"/>
      <c r="Y16" s="206"/>
      <c r="Z16" s="206">
        <f t="shared" si="0"/>
        <v>110728</v>
      </c>
    </row>
    <row r="17" ht="46.5" customHeight="1" spans="1:26">
      <c r="A17" s="203" t="s">
        <v>470</v>
      </c>
      <c r="B17" s="204">
        <v>3394.2</v>
      </c>
      <c r="C17" s="204">
        <v>2667.7</v>
      </c>
      <c r="D17" s="204">
        <v>2592.7</v>
      </c>
      <c r="E17" s="204"/>
      <c r="F17" s="204"/>
      <c r="G17" s="204">
        <v>75</v>
      </c>
      <c r="H17" s="204">
        <v>726.5</v>
      </c>
      <c r="I17" s="204"/>
      <c r="J17" s="204"/>
      <c r="K17" s="204"/>
      <c r="L17" s="204"/>
      <c r="M17" s="204"/>
      <c r="N17" s="204"/>
      <c r="O17" s="204">
        <v>1420.5</v>
      </c>
      <c r="P17" s="204">
        <v>1112.5</v>
      </c>
      <c r="Q17" s="204">
        <v>308</v>
      </c>
      <c r="R17" s="206">
        <v>78332</v>
      </c>
      <c r="S17" s="206">
        <v>76179</v>
      </c>
      <c r="T17" s="206">
        <v>153</v>
      </c>
      <c r="U17" s="206">
        <v>2000</v>
      </c>
      <c r="V17" s="206"/>
      <c r="W17" s="206"/>
      <c r="X17" s="206"/>
      <c r="Y17" s="206"/>
      <c r="Z17" s="206">
        <f t="shared" si="0"/>
        <v>83146.7</v>
      </c>
    </row>
    <row r="18" ht="46.5" customHeight="1" spans="1:26">
      <c r="A18" s="203" t="s">
        <v>471</v>
      </c>
      <c r="B18" s="204">
        <v>3683.3</v>
      </c>
      <c r="C18" s="204">
        <v>3537</v>
      </c>
      <c r="D18" s="204">
        <v>3527</v>
      </c>
      <c r="E18" s="204"/>
      <c r="F18" s="204"/>
      <c r="G18" s="204">
        <v>10</v>
      </c>
      <c r="H18" s="204">
        <v>146.3</v>
      </c>
      <c r="I18" s="204"/>
      <c r="J18" s="204"/>
      <c r="K18" s="204"/>
      <c r="L18" s="204"/>
      <c r="M18" s="204"/>
      <c r="N18" s="204"/>
      <c r="O18" s="204">
        <v>1297.5</v>
      </c>
      <c r="P18" s="204">
        <v>1281.5</v>
      </c>
      <c r="Q18" s="204">
        <v>16</v>
      </c>
      <c r="R18" s="206">
        <v>14790</v>
      </c>
      <c r="S18" s="206">
        <v>13840</v>
      </c>
      <c r="T18" s="206"/>
      <c r="U18" s="206">
        <v>950</v>
      </c>
      <c r="V18" s="206"/>
      <c r="W18" s="206"/>
      <c r="X18" s="206"/>
      <c r="Y18" s="206"/>
      <c r="Z18" s="206">
        <f t="shared" si="0"/>
        <v>19770.8</v>
      </c>
    </row>
    <row r="19" ht="46.5" customHeight="1" spans="1:26">
      <c r="A19" s="203" t="s">
        <v>472</v>
      </c>
      <c r="B19" s="204">
        <v>1332</v>
      </c>
      <c r="C19" s="204">
        <v>880</v>
      </c>
      <c r="D19" s="204">
        <v>880</v>
      </c>
      <c r="E19" s="204"/>
      <c r="F19" s="204"/>
      <c r="G19" s="204"/>
      <c r="H19" s="204">
        <v>452</v>
      </c>
      <c r="I19" s="204"/>
      <c r="J19" s="204"/>
      <c r="K19" s="204"/>
      <c r="L19" s="204"/>
      <c r="M19" s="204"/>
      <c r="N19" s="204"/>
      <c r="O19" s="204">
        <v>552.2</v>
      </c>
      <c r="P19" s="204">
        <v>356</v>
      </c>
      <c r="Q19" s="204">
        <v>196.2</v>
      </c>
      <c r="R19" s="206">
        <v>49187</v>
      </c>
      <c r="S19" s="206">
        <v>4093</v>
      </c>
      <c r="T19" s="206">
        <v>44</v>
      </c>
      <c r="U19" s="206">
        <v>50</v>
      </c>
      <c r="V19" s="206"/>
      <c r="W19" s="206">
        <v>45000</v>
      </c>
      <c r="X19" s="206"/>
      <c r="Y19" s="206"/>
      <c r="Z19" s="206">
        <f t="shared" si="0"/>
        <v>51071.2</v>
      </c>
    </row>
    <row r="20" ht="46.5" customHeight="1" spans="1:26">
      <c r="A20" s="203" t="s">
        <v>473</v>
      </c>
      <c r="B20" s="204">
        <v>271.4</v>
      </c>
      <c r="C20" s="204">
        <v>271.4</v>
      </c>
      <c r="D20" s="204">
        <v>261.4</v>
      </c>
      <c r="E20" s="204"/>
      <c r="F20" s="204"/>
      <c r="G20" s="204">
        <v>10</v>
      </c>
      <c r="H20" s="204"/>
      <c r="I20" s="204"/>
      <c r="J20" s="204"/>
      <c r="K20" s="204"/>
      <c r="L20" s="204"/>
      <c r="M20" s="204"/>
      <c r="N20" s="204"/>
      <c r="O20" s="204">
        <v>145</v>
      </c>
      <c r="P20" s="204">
        <v>105</v>
      </c>
      <c r="Q20" s="204">
        <v>40</v>
      </c>
      <c r="R20" s="206">
        <v>1674</v>
      </c>
      <c r="S20" s="206">
        <v>1674</v>
      </c>
      <c r="T20" s="206"/>
      <c r="U20" s="206"/>
      <c r="V20" s="206"/>
      <c r="W20" s="206"/>
      <c r="X20" s="206"/>
      <c r="Y20" s="206"/>
      <c r="Z20" s="206">
        <f t="shared" si="0"/>
        <v>2090.4</v>
      </c>
    </row>
    <row r="21" ht="46.5" customHeight="1" spans="1:26">
      <c r="A21" s="203" t="s">
        <v>474</v>
      </c>
      <c r="B21" s="204">
        <v>1344</v>
      </c>
      <c r="C21" s="204">
        <v>1319</v>
      </c>
      <c r="D21" s="204">
        <v>1118</v>
      </c>
      <c r="E21" s="204"/>
      <c r="F21" s="204"/>
      <c r="G21" s="204">
        <v>201</v>
      </c>
      <c r="H21" s="204">
        <v>25</v>
      </c>
      <c r="I21" s="204"/>
      <c r="J21" s="204"/>
      <c r="K21" s="204"/>
      <c r="L21" s="204"/>
      <c r="M21" s="204"/>
      <c r="N21" s="204"/>
      <c r="O21" s="204">
        <v>489</v>
      </c>
      <c r="P21" s="204">
        <v>489</v>
      </c>
      <c r="Q21" s="204"/>
      <c r="R21" s="206">
        <v>4536</v>
      </c>
      <c r="S21" s="206">
        <v>4536</v>
      </c>
      <c r="T21" s="206"/>
      <c r="U21" s="206"/>
      <c r="V21" s="206"/>
      <c r="W21" s="206"/>
      <c r="X21" s="206"/>
      <c r="Y21" s="206"/>
      <c r="Z21" s="206">
        <f t="shared" si="0"/>
        <v>6369</v>
      </c>
    </row>
    <row r="22" ht="46.5" customHeight="1" spans="1:26">
      <c r="A22" s="203" t="s">
        <v>475</v>
      </c>
      <c r="B22" s="204">
        <v>8900</v>
      </c>
      <c r="C22" s="204">
        <v>8900</v>
      </c>
      <c r="D22" s="204"/>
      <c r="E22" s="204"/>
      <c r="F22" s="204">
        <v>8900</v>
      </c>
      <c r="G22" s="204"/>
      <c r="H22" s="204"/>
      <c r="I22" s="204"/>
      <c r="J22" s="204"/>
      <c r="K22" s="204"/>
      <c r="L22" s="204"/>
      <c r="M22" s="204"/>
      <c r="N22" s="204"/>
      <c r="O22" s="204"/>
      <c r="P22" s="204"/>
      <c r="Q22" s="204"/>
      <c r="R22" s="206">
        <v>65</v>
      </c>
      <c r="S22" s="206">
        <v>65</v>
      </c>
      <c r="T22" s="206"/>
      <c r="U22" s="206"/>
      <c r="V22" s="206"/>
      <c r="W22" s="206"/>
      <c r="X22" s="206"/>
      <c r="Y22" s="206"/>
      <c r="Z22" s="206">
        <f t="shared" si="0"/>
        <v>8965</v>
      </c>
    </row>
    <row r="23" ht="46.5" customHeight="1" spans="1:26">
      <c r="A23" s="203" t="s">
        <v>476</v>
      </c>
      <c r="B23" s="204"/>
      <c r="C23" s="204"/>
      <c r="D23" s="204"/>
      <c r="E23" s="204"/>
      <c r="F23" s="204"/>
      <c r="G23" s="204"/>
      <c r="H23" s="204"/>
      <c r="I23" s="204"/>
      <c r="J23" s="204"/>
      <c r="K23" s="204"/>
      <c r="L23" s="204"/>
      <c r="M23" s="204"/>
      <c r="N23" s="204"/>
      <c r="O23" s="204">
        <v>40</v>
      </c>
      <c r="P23" s="204"/>
      <c r="Q23" s="204">
        <v>40</v>
      </c>
      <c r="R23" s="206">
        <v>5800</v>
      </c>
      <c r="S23" s="206">
        <v>5800</v>
      </c>
      <c r="T23" s="206"/>
      <c r="U23" s="206"/>
      <c r="V23" s="206"/>
      <c r="W23" s="206"/>
      <c r="X23" s="206"/>
      <c r="Y23" s="206"/>
      <c r="Z23" s="206">
        <f t="shared" si="0"/>
        <v>5840</v>
      </c>
    </row>
    <row r="24" ht="46.5" customHeight="1" spans="1:26">
      <c r="A24" s="203" t="s">
        <v>477</v>
      </c>
      <c r="B24" s="204">
        <v>851</v>
      </c>
      <c r="C24" s="204">
        <v>845</v>
      </c>
      <c r="D24" s="204">
        <v>671</v>
      </c>
      <c r="E24" s="204"/>
      <c r="F24" s="204"/>
      <c r="G24" s="204">
        <v>174</v>
      </c>
      <c r="H24" s="204">
        <v>6</v>
      </c>
      <c r="I24" s="204"/>
      <c r="J24" s="204"/>
      <c r="K24" s="204"/>
      <c r="L24" s="204"/>
      <c r="M24" s="204"/>
      <c r="N24" s="204"/>
      <c r="O24" s="204">
        <v>693</v>
      </c>
      <c r="P24" s="204">
        <v>693</v>
      </c>
      <c r="Q24" s="204"/>
      <c r="R24" s="206">
        <v>4058</v>
      </c>
      <c r="S24" s="206">
        <v>1558</v>
      </c>
      <c r="T24" s="206">
        <v>180</v>
      </c>
      <c r="U24" s="206">
        <v>2320</v>
      </c>
      <c r="V24" s="206"/>
      <c r="W24" s="206"/>
      <c r="X24" s="206"/>
      <c r="Y24" s="206"/>
      <c r="Z24" s="206">
        <f t="shared" si="0"/>
        <v>5602</v>
      </c>
    </row>
    <row r="25" ht="46.5" customHeight="1" spans="1:26">
      <c r="A25" s="203" t="s">
        <v>478</v>
      </c>
      <c r="B25" s="204"/>
      <c r="C25" s="204"/>
      <c r="D25" s="204"/>
      <c r="E25" s="204"/>
      <c r="F25" s="204"/>
      <c r="G25" s="204"/>
      <c r="H25" s="204"/>
      <c r="I25" s="204"/>
      <c r="J25" s="204"/>
      <c r="K25" s="204"/>
      <c r="L25" s="204"/>
      <c r="M25" s="204"/>
      <c r="N25" s="204"/>
      <c r="O25" s="204"/>
      <c r="P25" s="204"/>
      <c r="Q25" s="204"/>
      <c r="R25" s="206">
        <v>6245</v>
      </c>
      <c r="S25" s="206">
        <v>6245</v>
      </c>
      <c r="T25" s="206"/>
      <c r="U25" s="206"/>
      <c r="V25" s="206"/>
      <c r="W25" s="206"/>
      <c r="X25" s="206"/>
      <c r="Y25" s="206"/>
      <c r="Z25" s="206">
        <f t="shared" si="0"/>
        <v>6245</v>
      </c>
    </row>
    <row r="26" ht="46.5" customHeight="1" spans="1:26">
      <c r="A26" s="203" t="s">
        <v>448</v>
      </c>
      <c r="B26" s="204"/>
      <c r="C26" s="204"/>
      <c r="D26" s="204"/>
      <c r="E26" s="204"/>
      <c r="F26" s="204"/>
      <c r="G26" s="204"/>
      <c r="H26" s="204"/>
      <c r="I26" s="204"/>
      <c r="J26" s="204"/>
      <c r="K26" s="204"/>
      <c r="L26" s="204"/>
      <c r="M26" s="204"/>
      <c r="N26" s="204"/>
      <c r="O26" s="204"/>
      <c r="P26" s="204"/>
      <c r="Q26" s="204"/>
      <c r="R26" s="206">
        <v>2200</v>
      </c>
      <c r="S26" s="206">
        <v>2200</v>
      </c>
      <c r="T26" s="206"/>
      <c r="U26" s="206"/>
      <c r="V26" s="206"/>
      <c r="W26" s="206"/>
      <c r="X26" s="206"/>
      <c r="Y26" s="206"/>
      <c r="Z26" s="206">
        <f t="shared" si="0"/>
        <v>2200</v>
      </c>
    </row>
    <row r="27" ht="46.5" customHeight="1" spans="1:26">
      <c r="A27" s="203" t="s">
        <v>479</v>
      </c>
      <c r="B27" s="204"/>
      <c r="C27" s="204"/>
      <c r="D27" s="204"/>
      <c r="E27" s="204"/>
      <c r="F27" s="204"/>
      <c r="G27" s="204"/>
      <c r="H27" s="204"/>
      <c r="I27" s="204"/>
      <c r="J27" s="204"/>
      <c r="K27" s="204"/>
      <c r="L27" s="204"/>
      <c r="M27" s="204"/>
      <c r="N27" s="204"/>
      <c r="O27" s="204"/>
      <c r="P27" s="204"/>
      <c r="Q27" s="204"/>
      <c r="R27" s="206">
        <v>18100</v>
      </c>
      <c r="S27" s="206">
        <v>18100</v>
      </c>
      <c r="T27" s="206"/>
      <c r="U27" s="206"/>
      <c r="V27" s="206"/>
      <c r="W27" s="206"/>
      <c r="X27" s="206"/>
      <c r="Y27" s="206"/>
      <c r="Z27" s="206">
        <f t="shared" si="0"/>
        <v>18100</v>
      </c>
    </row>
    <row r="28" ht="46.5" customHeight="1" spans="1:26">
      <c r="A28" s="203" t="s">
        <v>480</v>
      </c>
      <c r="B28" s="204"/>
      <c r="C28" s="204"/>
      <c r="D28" s="204"/>
      <c r="E28" s="204"/>
      <c r="F28" s="204"/>
      <c r="G28" s="204"/>
      <c r="H28" s="204"/>
      <c r="I28" s="204"/>
      <c r="J28" s="204"/>
      <c r="K28" s="204"/>
      <c r="L28" s="204"/>
      <c r="M28" s="204"/>
      <c r="N28" s="204"/>
      <c r="O28" s="204"/>
      <c r="P28" s="204"/>
      <c r="Q28" s="204"/>
      <c r="R28" s="206">
        <v>2</v>
      </c>
      <c r="S28" s="206">
        <v>2</v>
      </c>
      <c r="T28" s="206"/>
      <c r="U28" s="206"/>
      <c r="V28" s="206"/>
      <c r="W28" s="206"/>
      <c r="X28" s="206"/>
      <c r="Y28" s="206"/>
      <c r="Z28" s="206">
        <f t="shared" si="0"/>
        <v>2</v>
      </c>
    </row>
    <row r="29" ht="46.5" customHeight="1" spans="1:26">
      <c r="A29" s="205" t="s">
        <v>430</v>
      </c>
      <c r="B29" s="204">
        <f>SUM(B7:B28)</f>
        <v>136235</v>
      </c>
      <c r="C29" s="204">
        <v>99382.4</v>
      </c>
      <c r="D29" s="204">
        <v>69367.8</v>
      </c>
      <c r="E29" s="204">
        <v>17008.3</v>
      </c>
      <c r="F29" s="204">
        <v>8900</v>
      </c>
      <c r="G29" s="204">
        <v>4106.3</v>
      </c>
      <c r="H29" s="204">
        <v>28352.6</v>
      </c>
      <c r="I29" s="204">
        <v>8500</v>
      </c>
      <c r="J29" s="204">
        <v>700</v>
      </c>
      <c r="K29" s="204"/>
      <c r="L29" s="204"/>
      <c r="M29" s="204">
        <v>7800</v>
      </c>
      <c r="N29" s="204"/>
      <c r="O29" s="204">
        <v>29165</v>
      </c>
      <c r="P29" s="204">
        <v>25334.8</v>
      </c>
      <c r="Q29" s="204">
        <v>3830.2</v>
      </c>
      <c r="R29" s="206">
        <v>454327</v>
      </c>
      <c r="S29" s="206">
        <v>291779</v>
      </c>
      <c r="T29" s="206">
        <v>5185</v>
      </c>
      <c r="U29" s="206">
        <v>106832</v>
      </c>
      <c r="V29" s="206">
        <v>531</v>
      </c>
      <c r="W29" s="206">
        <v>50000</v>
      </c>
      <c r="X29" s="206">
        <v>0</v>
      </c>
      <c r="Y29" s="206">
        <v>0</v>
      </c>
      <c r="Z29" s="206">
        <f t="shared" si="0"/>
        <v>619727</v>
      </c>
    </row>
    <row r="31" ht="12" customHeight="1"/>
    <row r="32" spans="26:26">
      <c r="Z32" s="207"/>
    </row>
  </sheetData>
  <mergeCells count="20">
    <mergeCell ref="A1:Z1"/>
    <mergeCell ref="B3:Z3"/>
    <mergeCell ref="B4:N4"/>
    <mergeCell ref="O4:Q4"/>
    <mergeCell ref="R4:Y4"/>
    <mergeCell ref="C5:G5"/>
    <mergeCell ref="I5:N5"/>
    <mergeCell ref="S5:T5"/>
    <mergeCell ref="U5:V5"/>
    <mergeCell ref="A3:A6"/>
    <mergeCell ref="B5:B6"/>
    <mergeCell ref="H5:H6"/>
    <mergeCell ref="O5:O6"/>
    <mergeCell ref="P5:P6"/>
    <mergeCell ref="Q5:Q6"/>
    <mergeCell ref="R5:R6"/>
    <mergeCell ref="W5:W6"/>
    <mergeCell ref="X5:X6"/>
    <mergeCell ref="Y5:Y6"/>
    <mergeCell ref="Z4:Z6"/>
  </mergeCells>
  <pageMargins left="0.707638888888889" right="0.707638888888889" top="0.747916666666667" bottom="0.747916666666667" header="0.313888888888889" footer="0.313888888888889"/>
  <pageSetup paperSize="8" scale="51" firstPageNumber="9" orientation="landscape" useFirstPageNumber="1"/>
  <headerFooter>
    <oddFooter>&amp;C&amp;20第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90"/>
  <sheetViews>
    <sheetView workbookViewId="0">
      <pane xSplit="1" ySplit="7" topLeftCell="B178" activePane="bottomRight" state="frozen"/>
      <selection/>
      <selection pane="topRight"/>
      <selection pane="bottomLeft"/>
      <selection pane="bottomRight" activeCell="A1" sqref="A1:V1"/>
    </sheetView>
  </sheetViews>
  <sheetFormatPr defaultColWidth="10" defaultRowHeight="13.5"/>
  <cols>
    <col min="1" max="1" width="32.75" customWidth="1"/>
    <col min="2" max="2" width="12.75" customWidth="1"/>
    <col min="3" max="3" width="11.75" customWidth="1"/>
    <col min="4" max="4" width="10.6333333333333" customWidth="1"/>
    <col min="5" max="5" width="11.8833333333333" customWidth="1"/>
    <col min="6" max="6" width="10.3833333333333" customWidth="1"/>
    <col min="7" max="7" width="11" customWidth="1"/>
    <col min="8" max="8" width="11.1333333333333" customWidth="1"/>
    <col min="9" max="9" width="10.8833333333333" customWidth="1"/>
    <col min="10" max="10" width="10.5" customWidth="1"/>
    <col min="11" max="11" width="9.75" customWidth="1"/>
    <col min="12" max="12" width="10.25" customWidth="1"/>
    <col min="13" max="13" width="10.8833333333333" customWidth="1"/>
    <col min="14" max="14" width="11.6333333333333" customWidth="1"/>
    <col min="15" max="15" width="11" customWidth="1"/>
    <col min="16" max="16" width="9.13333333333333" customWidth="1"/>
    <col min="17" max="17" width="11.25" customWidth="1"/>
    <col min="18" max="18" width="8.38333333333333" customWidth="1"/>
    <col min="19" max="19" width="9.25" customWidth="1"/>
    <col min="20" max="20" width="13.8833333333333" customWidth="1"/>
    <col min="21" max="21" width="12.25" customWidth="1"/>
    <col min="22" max="22" width="14.5" customWidth="1"/>
    <col min="23" max="24" width="9.75" customWidth="1"/>
  </cols>
  <sheetData>
    <row r="1" ht="34.15" customHeight="1" spans="1:22">
      <c r="A1" s="197" t="s">
        <v>481</v>
      </c>
      <c r="B1" s="197"/>
      <c r="C1" s="197"/>
      <c r="D1" s="197"/>
      <c r="E1" s="197"/>
      <c r="F1" s="197"/>
      <c r="G1" s="197"/>
      <c r="H1" s="197"/>
      <c r="I1" s="197"/>
      <c r="J1" s="197"/>
      <c r="K1" s="197"/>
      <c r="L1" s="197"/>
      <c r="M1" s="197"/>
      <c r="N1" s="197"/>
      <c r="O1" s="197"/>
      <c r="P1" s="197"/>
      <c r="Q1" s="197"/>
      <c r="R1" s="197"/>
      <c r="S1" s="197"/>
      <c r="T1" s="197"/>
      <c r="U1" s="197"/>
      <c r="V1" s="197"/>
    </row>
    <row r="2" ht="14.25" customHeight="1" spans="1:22">
      <c r="A2" s="4"/>
      <c r="B2" s="4"/>
      <c r="C2" s="4"/>
      <c r="D2" s="4"/>
      <c r="E2" s="4"/>
      <c r="F2" s="4"/>
      <c r="H2" s="183"/>
      <c r="I2" s="183"/>
      <c r="J2" s="183"/>
      <c r="K2" s="183"/>
      <c r="L2" s="183"/>
      <c r="M2" s="183"/>
      <c r="N2" s="183"/>
      <c r="P2" s="4"/>
      <c r="T2" s="4"/>
      <c r="U2" s="193" t="s">
        <v>432</v>
      </c>
      <c r="V2" s="193"/>
    </row>
    <row r="3" s="196" customFormat="1" ht="19.9" customHeight="1" spans="1:22">
      <c r="A3" s="5" t="s">
        <v>482</v>
      </c>
      <c r="B3" s="5" t="s">
        <v>434</v>
      </c>
      <c r="C3" s="5"/>
      <c r="D3" s="5"/>
      <c r="E3" s="5"/>
      <c r="F3" s="5"/>
      <c r="G3" s="5"/>
      <c r="H3" s="5"/>
      <c r="I3" s="5"/>
      <c r="J3" s="5"/>
      <c r="K3" s="5"/>
      <c r="L3" s="5"/>
      <c r="M3" s="5"/>
      <c r="N3" s="5"/>
      <c r="O3" s="5"/>
      <c r="P3" s="5"/>
      <c r="Q3" s="5"/>
      <c r="R3" s="5"/>
      <c r="S3" s="5"/>
      <c r="T3" s="5"/>
      <c r="U3" s="5"/>
      <c r="V3" s="5"/>
    </row>
    <row r="4" s="196" customFormat="1" ht="19.9" customHeight="1" spans="1:22">
      <c r="A4" s="5"/>
      <c r="B4" s="5" t="s">
        <v>435</v>
      </c>
      <c r="C4" s="5"/>
      <c r="D4" s="5"/>
      <c r="E4" s="5"/>
      <c r="F4" s="5"/>
      <c r="G4" s="5"/>
      <c r="H4" s="5"/>
      <c r="I4" s="5"/>
      <c r="J4" s="5"/>
      <c r="K4" s="5"/>
      <c r="L4" s="5"/>
      <c r="M4" s="5"/>
      <c r="N4" s="5"/>
      <c r="O4" s="5"/>
      <c r="P4" s="5"/>
      <c r="Q4" s="5"/>
      <c r="R4" s="5"/>
      <c r="S4" s="5"/>
      <c r="T4" s="188" t="s">
        <v>436</v>
      </c>
      <c r="U4" s="188" t="s">
        <v>437</v>
      </c>
      <c r="V4" s="5" t="s">
        <v>430</v>
      </c>
    </row>
    <row r="5" s="196" customFormat="1" ht="18" customHeight="1" spans="1:22">
      <c r="A5" s="5"/>
      <c r="B5" s="5" t="s">
        <v>438</v>
      </c>
      <c r="C5" s="5" t="s">
        <v>439</v>
      </c>
      <c r="D5" s="5"/>
      <c r="E5" s="5"/>
      <c r="F5" s="5"/>
      <c r="G5" s="5"/>
      <c r="H5" s="5"/>
      <c r="I5" s="5"/>
      <c r="J5" s="5"/>
      <c r="K5" s="5"/>
      <c r="L5" s="5"/>
      <c r="M5" s="5"/>
      <c r="N5" s="5"/>
      <c r="O5" s="5"/>
      <c r="P5" s="198" t="s">
        <v>441</v>
      </c>
      <c r="Q5" s="199"/>
      <c r="R5" s="199"/>
      <c r="S5" s="200"/>
      <c r="T5" s="189"/>
      <c r="U5" s="189"/>
      <c r="V5" s="5"/>
    </row>
    <row r="6" s="196" customFormat="1" ht="29.1" customHeight="1" spans="1:22">
      <c r="A6" s="5"/>
      <c r="B6" s="5"/>
      <c r="C6" s="5" t="s">
        <v>449</v>
      </c>
      <c r="D6" s="5"/>
      <c r="E6" s="5"/>
      <c r="F6" s="5"/>
      <c r="G6" s="5" t="s">
        <v>450</v>
      </c>
      <c r="H6" s="5"/>
      <c r="I6" s="5"/>
      <c r="J6" s="5"/>
      <c r="K6" s="5"/>
      <c r="L6" s="5"/>
      <c r="M6" s="5" t="s">
        <v>451</v>
      </c>
      <c r="N6" s="188" t="s">
        <v>452</v>
      </c>
      <c r="O6" s="5" t="s">
        <v>483</v>
      </c>
      <c r="P6" s="198" t="s">
        <v>453</v>
      </c>
      <c r="Q6" s="5" t="s">
        <v>456</v>
      </c>
      <c r="R6" s="5"/>
      <c r="S6" s="5"/>
      <c r="T6" s="189"/>
      <c r="U6" s="189"/>
      <c r="V6" s="5"/>
    </row>
    <row r="7" s="196" customFormat="1" ht="42" customHeight="1" spans="1:22">
      <c r="A7" s="5"/>
      <c r="B7" s="5"/>
      <c r="C7" s="5" t="s">
        <v>80</v>
      </c>
      <c r="D7" s="5" t="s">
        <v>484</v>
      </c>
      <c r="E7" s="5" t="s">
        <v>485</v>
      </c>
      <c r="F7" s="5" t="s">
        <v>486</v>
      </c>
      <c r="G7" s="5" t="s">
        <v>80</v>
      </c>
      <c r="H7" s="5" t="s">
        <v>487</v>
      </c>
      <c r="I7" s="5" t="s">
        <v>488</v>
      </c>
      <c r="J7" s="5" t="s">
        <v>489</v>
      </c>
      <c r="K7" s="5" t="s">
        <v>490</v>
      </c>
      <c r="L7" s="5" t="s">
        <v>491</v>
      </c>
      <c r="M7" s="5"/>
      <c r="N7" s="190"/>
      <c r="O7" s="5"/>
      <c r="P7" s="5" t="s">
        <v>492</v>
      </c>
      <c r="Q7" s="5" t="s">
        <v>80</v>
      </c>
      <c r="R7" s="5" t="s">
        <v>493</v>
      </c>
      <c r="S7" s="5" t="s">
        <v>494</v>
      </c>
      <c r="T7" s="190"/>
      <c r="U7" s="190"/>
      <c r="V7" s="5"/>
    </row>
    <row r="8" ht="18.75" customHeight="1" spans="1:22">
      <c r="A8" s="51" t="s">
        <v>86</v>
      </c>
      <c r="B8" s="11">
        <v>963</v>
      </c>
      <c r="C8" s="11">
        <v>665</v>
      </c>
      <c r="D8" s="11">
        <v>205</v>
      </c>
      <c r="E8" s="11">
        <v>443</v>
      </c>
      <c r="F8" s="11">
        <v>17</v>
      </c>
      <c r="G8" s="11">
        <v>203</v>
      </c>
      <c r="H8" s="11">
        <v>109</v>
      </c>
      <c r="I8" s="11">
        <v>55</v>
      </c>
      <c r="J8" s="11">
        <v>36</v>
      </c>
      <c r="K8" s="11"/>
      <c r="L8" s="11">
        <v>3</v>
      </c>
      <c r="M8" s="11">
        <v>64</v>
      </c>
      <c r="N8" s="11">
        <v>8</v>
      </c>
      <c r="O8" s="11"/>
      <c r="P8" s="11"/>
      <c r="Q8" s="11">
        <v>23</v>
      </c>
      <c r="R8" s="11"/>
      <c r="S8" s="11">
        <v>23</v>
      </c>
      <c r="T8" s="11">
        <v>340</v>
      </c>
      <c r="U8" s="11">
        <v>172</v>
      </c>
      <c r="V8" s="11">
        <f>U8+T8+B8</f>
        <v>1475</v>
      </c>
    </row>
    <row r="9" ht="18.75" customHeight="1" spans="1:22">
      <c r="A9" s="51" t="s">
        <v>89</v>
      </c>
      <c r="B9" s="11">
        <v>235</v>
      </c>
      <c r="C9" s="11">
        <v>177</v>
      </c>
      <c r="D9" s="11">
        <v>52</v>
      </c>
      <c r="E9" s="11">
        <v>120</v>
      </c>
      <c r="F9" s="11">
        <v>5</v>
      </c>
      <c r="G9" s="11">
        <v>37</v>
      </c>
      <c r="H9" s="11">
        <v>19</v>
      </c>
      <c r="I9" s="11">
        <v>10</v>
      </c>
      <c r="J9" s="11">
        <v>7</v>
      </c>
      <c r="K9" s="11"/>
      <c r="L9" s="11">
        <v>1</v>
      </c>
      <c r="M9" s="11">
        <v>17</v>
      </c>
      <c r="N9" s="11"/>
      <c r="O9" s="11">
        <v>4</v>
      </c>
      <c r="P9" s="11"/>
      <c r="Q9" s="11"/>
      <c r="R9" s="11"/>
      <c r="S9" s="11"/>
      <c r="T9" s="11">
        <v>75</v>
      </c>
      <c r="U9" s="11">
        <v>80</v>
      </c>
      <c r="V9" s="11">
        <f t="shared" ref="V9:V72" si="0">U9+T9+B9</f>
        <v>390</v>
      </c>
    </row>
    <row r="10" ht="18.75" customHeight="1" spans="1:22">
      <c r="A10" s="51" t="s">
        <v>91</v>
      </c>
      <c r="B10" s="11">
        <v>79</v>
      </c>
      <c r="C10" s="11">
        <v>57</v>
      </c>
      <c r="D10" s="11">
        <v>18</v>
      </c>
      <c r="E10" s="11">
        <v>37</v>
      </c>
      <c r="F10" s="11">
        <v>2</v>
      </c>
      <c r="G10" s="11">
        <v>16</v>
      </c>
      <c r="H10" s="11">
        <v>8</v>
      </c>
      <c r="I10" s="11">
        <v>4</v>
      </c>
      <c r="J10" s="11">
        <v>3</v>
      </c>
      <c r="K10" s="11"/>
      <c r="L10" s="11">
        <v>1</v>
      </c>
      <c r="M10" s="11">
        <v>6</v>
      </c>
      <c r="N10" s="11"/>
      <c r="O10" s="11"/>
      <c r="P10" s="11"/>
      <c r="Q10" s="11"/>
      <c r="R10" s="11"/>
      <c r="S10" s="11"/>
      <c r="T10" s="11">
        <v>44</v>
      </c>
      <c r="U10" s="11">
        <v>40</v>
      </c>
      <c r="V10" s="11">
        <f t="shared" si="0"/>
        <v>163</v>
      </c>
    </row>
    <row r="11" ht="18.75" customHeight="1" spans="1:22">
      <c r="A11" s="51" t="s">
        <v>93</v>
      </c>
      <c r="B11" s="11">
        <v>373</v>
      </c>
      <c r="C11" s="11">
        <v>285</v>
      </c>
      <c r="D11" s="11">
        <v>76</v>
      </c>
      <c r="E11" s="11">
        <v>202</v>
      </c>
      <c r="F11" s="11">
        <v>7</v>
      </c>
      <c r="G11" s="11">
        <v>53</v>
      </c>
      <c r="H11" s="11">
        <v>27</v>
      </c>
      <c r="I11" s="11">
        <v>14</v>
      </c>
      <c r="J11" s="11">
        <v>10</v>
      </c>
      <c r="K11" s="11"/>
      <c r="L11" s="11">
        <v>2</v>
      </c>
      <c r="M11" s="11">
        <v>29</v>
      </c>
      <c r="N11" s="11">
        <v>6</v>
      </c>
      <c r="O11" s="11"/>
      <c r="P11" s="11"/>
      <c r="Q11" s="11"/>
      <c r="R11" s="11"/>
      <c r="S11" s="11"/>
      <c r="T11" s="11">
        <v>108</v>
      </c>
      <c r="U11" s="11">
        <v>134</v>
      </c>
      <c r="V11" s="11">
        <f t="shared" si="0"/>
        <v>615</v>
      </c>
    </row>
    <row r="12" ht="32.25" customHeight="1" spans="1:22">
      <c r="A12" s="51" t="s">
        <v>95</v>
      </c>
      <c r="B12" s="11">
        <v>1229</v>
      </c>
      <c r="C12" s="11">
        <v>849</v>
      </c>
      <c r="D12" s="11">
        <v>270</v>
      </c>
      <c r="E12" s="11">
        <v>556</v>
      </c>
      <c r="F12" s="11">
        <v>23</v>
      </c>
      <c r="G12" s="11">
        <v>167</v>
      </c>
      <c r="H12" s="11">
        <v>89</v>
      </c>
      <c r="I12" s="11">
        <v>45</v>
      </c>
      <c r="J12" s="11">
        <v>31</v>
      </c>
      <c r="K12" s="11"/>
      <c r="L12" s="11">
        <v>2</v>
      </c>
      <c r="M12" s="11">
        <v>81</v>
      </c>
      <c r="N12" s="11">
        <v>6</v>
      </c>
      <c r="O12" s="11"/>
      <c r="P12" s="11"/>
      <c r="Q12" s="11">
        <v>126</v>
      </c>
      <c r="R12" s="11"/>
      <c r="S12" s="11">
        <v>126</v>
      </c>
      <c r="T12" s="11">
        <v>378.2</v>
      </c>
      <c r="U12" s="11">
        <v>380</v>
      </c>
      <c r="V12" s="11">
        <f t="shared" si="0"/>
        <v>1987.2</v>
      </c>
    </row>
    <row r="13" ht="18.75" customHeight="1" spans="1:22">
      <c r="A13" s="51" t="s">
        <v>97</v>
      </c>
      <c r="B13" s="11">
        <v>1722</v>
      </c>
      <c r="C13" s="11">
        <v>1221</v>
      </c>
      <c r="D13" s="11">
        <v>365</v>
      </c>
      <c r="E13" s="11">
        <v>825</v>
      </c>
      <c r="F13" s="11">
        <v>31</v>
      </c>
      <c r="G13" s="11">
        <v>208</v>
      </c>
      <c r="H13" s="11">
        <v>111</v>
      </c>
      <c r="I13" s="11">
        <v>56</v>
      </c>
      <c r="J13" s="11">
        <v>40</v>
      </c>
      <c r="K13" s="11"/>
      <c r="L13" s="11">
        <v>1</v>
      </c>
      <c r="M13" s="11">
        <v>105</v>
      </c>
      <c r="N13" s="11"/>
      <c r="O13" s="11"/>
      <c r="P13" s="11"/>
      <c r="Q13" s="11">
        <v>188</v>
      </c>
      <c r="R13" s="11"/>
      <c r="S13" s="11">
        <v>188</v>
      </c>
      <c r="T13" s="11">
        <v>662</v>
      </c>
      <c r="U13" s="11">
        <v>332</v>
      </c>
      <c r="V13" s="11">
        <f t="shared" si="0"/>
        <v>2716</v>
      </c>
    </row>
    <row r="14" ht="18.75" customHeight="1" spans="1:22">
      <c r="A14" s="51" t="s">
        <v>99</v>
      </c>
      <c r="B14" s="11">
        <v>97</v>
      </c>
      <c r="C14" s="11">
        <v>65</v>
      </c>
      <c r="D14" s="11">
        <v>25</v>
      </c>
      <c r="E14" s="11">
        <v>38</v>
      </c>
      <c r="F14" s="11">
        <v>2</v>
      </c>
      <c r="G14" s="11">
        <v>12</v>
      </c>
      <c r="H14" s="11">
        <v>6</v>
      </c>
      <c r="I14" s="11">
        <v>3</v>
      </c>
      <c r="J14" s="11">
        <v>2</v>
      </c>
      <c r="K14" s="11"/>
      <c r="L14" s="11">
        <v>1</v>
      </c>
      <c r="M14" s="11">
        <v>7</v>
      </c>
      <c r="N14" s="11"/>
      <c r="O14" s="11">
        <v>7</v>
      </c>
      <c r="P14" s="11"/>
      <c r="Q14" s="11">
        <v>6</v>
      </c>
      <c r="R14" s="11"/>
      <c r="S14" s="11">
        <v>6</v>
      </c>
      <c r="T14" s="11">
        <v>19</v>
      </c>
      <c r="U14" s="11">
        <v>110</v>
      </c>
      <c r="V14" s="11">
        <f t="shared" si="0"/>
        <v>226</v>
      </c>
    </row>
    <row r="15" ht="18.75" customHeight="1" spans="1:22">
      <c r="A15" s="51" t="s">
        <v>102</v>
      </c>
      <c r="B15" s="11">
        <v>277</v>
      </c>
      <c r="C15" s="11">
        <v>199</v>
      </c>
      <c r="D15" s="11">
        <v>72</v>
      </c>
      <c r="E15" s="11">
        <v>121</v>
      </c>
      <c r="F15" s="11">
        <v>6</v>
      </c>
      <c r="G15" s="11">
        <v>19</v>
      </c>
      <c r="H15" s="11"/>
      <c r="I15" s="11">
        <v>11</v>
      </c>
      <c r="J15" s="11">
        <v>8</v>
      </c>
      <c r="K15" s="11"/>
      <c r="L15" s="11"/>
      <c r="M15" s="11">
        <v>21</v>
      </c>
      <c r="N15" s="11"/>
      <c r="O15" s="11">
        <v>23</v>
      </c>
      <c r="P15" s="11"/>
      <c r="Q15" s="11">
        <v>15</v>
      </c>
      <c r="R15" s="11"/>
      <c r="S15" s="11">
        <v>15</v>
      </c>
      <c r="T15" s="11">
        <v>87</v>
      </c>
      <c r="U15" s="11">
        <v>61</v>
      </c>
      <c r="V15" s="11">
        <f t="shared" si="0"/>
        <v>425</v>
      </c>
    </row>
    <row r="16" ht="18.75" customHeight="1" spans="1:22">
      <c r="A16" s="51" t="s">
        <v>104</v>
      </c>
      <c r="B16" s="11">
        <v>71</v>
      </c>
      <c r="C16" s="11">
        <v>53</v>
      </c>
      <c r="D16" s="11">
        <v>13</v>
      </c>
      <c r="E16" s="11">
        <v>39</v>
      </c>
      <c r="F16" s="11">
        <v>1</v>
      </c>
      <c r="G16" s="11">
        <v>9</v>
      </c>
      <c r="H16" s="11">
        <v>3</v>
      </c>
      <c r="I16" s="11">
        <v>2</v>
      </c>
      <c r="J16" s="11">
        <v>3</v>
      </c>
      <c r="K16" s="11"/>
      <c r="L16" s="11">
        <v>1</v>
      </c>
      <c r="M16" s="11">
        <v>5</v>
      </c>
      <c r="N16" s="11"/>
      <c r="O16" s="11">
        <v>4</v>
      </c>
      <c r="P16" s="11"/>
      <c r="Q16" s="11"/>
      <c r="R16" s="11"/>
      <c r="S16" s="11"/>
      <c r="T16" s="11">
        <v>16</v>
      </c>
      <c r="U16" s="11">
        <v>116</v>
      </c>
      <c r="V16" s="11">
        <f t="shared" si="0"/>
        <v>203</v>
      </c>
    </row>
    <row r="17" ht="18.75" customHeight="1" spans="1:22">
      <c r="A17" s="51" t="s">
        <v>106</v>
      </c>
      <c r="B17" s="11">
        <v>371</v>
      </c>
      <c r="C17" s="11">
        <v>225</v>
      </c>
      <c r="D17" s="11">
        <v>62</v>
      </c>
      <c r="E17" s="11">
        <v>158</v>
      </c>
      <c r="F17" s="11">
        <v>5</v>
      </c>
      <c r="G17" s="11">
        <v>49</v>
      </c>
      <c r="H17" s="11">
        <v>20</v>
      </c>
      <c r="I17" s="11">
        <v>10</v>
      </c>
      <c r="J17" s="11">
        <v>7</v>
      </c>
      <c r="K17" s="11"/>
      <c r="L17" s="11">
        <v>12</v>
      </c>
      <c r="M17" s="11">
        <v>26</v>
      </c>
      <c r="N17" s="11">
        <v>50</v>
      </c>
      <c r="O17" s="11">
        <v>21</v>
      </c>
      <c r="P17" s="11"/>
      <c r="Q17" s="11"/>
      <c r="R17" s="11"/>
      <c r="S17" s="11"/>
      <c r="T17" s="11">
        <v>89</v>
      </c>
      <c r="U17" s="11">
        <v>367</v>
      </c>
      <c r="V17" s="11">
        <f t="shared" si="0"/>
        <v>827</v>
      </c>
    </row>
    <row r="18" ht="33" customHeight="1" spans="1:22">
      <c r="A18" s="51" t="s">
        <v>108</v>
      </c>
      <c r="B18" s="11">
        <v>1329</v>
      </c>
      <c r="C18" s="11">
        <v>963</v>
      </c>
      <c r="D18" s="11">
        <v>305</v>
      </c>
      <c r="E18" s="11">
        <v>632</v>
      </c>
      <c r="F18" s="11">
        <v>26</v>
      </c>
      <c r="G18" s="11">
        <v>138</v>
      </c>
      <c r="H18" s="11">
        <v>73</v>
      </c>
      <c r="I18" s="11">
        <v>37</v>
      </c>
      <c r="J18" s="11">
        <v>25</v>
      </c>
      <c r="K18" s="11"/>
      <c r="L18" s="11">
        <v>3</v>
      </c>
      <c r="M18" s="11">
        <v>93</v>
      </c>
      <c r="N18" s="11">
        <v>10</v>
      </c>
      <c r="O18" s="11"/>
      <c r="P18" s="11"/>
      <c r="Q18" s="11">
        <v>125</v>
      </c>
      <c r="R18" s="11"/>
      <c r="S18" s="11">
        <v>125</v>
      </c>
      <c r="T18" s="11">
        <v>388</v>
      </c>
      <c r="U18" s="11">
        <v>160</v>
      </c>
      <c r="V18" s="11">
        <f t="shared" si="0"/>
        <v>1877</v>
      </c>
    </row>
    <row r="19" ht="18.75" customHeight="1" spans="1:22">
      <c r="A19" s="51" t="s">
        <v>110</v>
      </c>
      <c r="B19" s="11">
        <v>3036</v>
      </c>
      <c r="C19" s="11">
        <v>2000</v>
      </c>
      <c r="D19" s="11">
        <v>575</v>
      </c>
      <c r="E19" s="11">
        <v>1377</v>
      </c>
      <c r="F19" s="11">
        <v>48</v>
      </c>
      <c r="G19" s="11">
        <v>318</v>
      </c>
      <c r="H19" s="11">
        <v>164</v>
      </c>
      <c r="I19" s="11">
        <v>82</v>
      </c>
      <c r="J19" s="11">
        <v>45</v>
      </c>
      <c r="K19" s="11"/>
      <c r="L19" s="11">
        <v>27</v>
      </c>
      <c r="M19" s="11">
        <v>208</v>
      </c>
      <c r="N19" s="11">
        <v>405</v>
      </c>
      <c r="O19" s="11">
        <v>6</v>
      </c>
      <c r="P19" s="11"/>
      <c r="Q19" s="11">
        <v>99</v>
      </c>
      <c r="R19" s="11">
        <v>99</v>
      </c>
      <c r="S19" s="11"/>
      <c r="T19" s="11">
        <v>946</v>
      </c>
      <c r="U19" s="11">
        <v>5050</v>
      </c>
      <c r="V19" s="11">
        <f t="shared" si="0"/>
        <v>9032</v>
      </c>
    </row>
    <row r="20" ht="18.75" customHeight="1" spans="1:22">
      <c r="A20" s="51" t="s">
        <v>112</v>
      </c>
      <c r="B20" s="11">
        <v>513</v>
      </c>
      <c r="C20" s="11">
        <v>322</v>
      </c>
      <c r="D20" s="11">
        <v>95</v>
      </c>
      <c r="E20" s="11">
        <v>219</v>
      </c>
      <c r="F20" s="11">
        <v>8</v>
      </c>
      <c r="G20" s="11">
        <v>103</v>
      </c>
      <c r="H20" s="11">
        <v>64</v>
      </c>
      <c r="I20" s="11">
        <v>32</v>
      </c>
      <c r="J20" s="11">
        <v>6</v>
      </c>
      <c r="K20" s="11"/>
      <c r="L20" s="11">
        <v>1</v>
      </c>
      <c r="M20" s="11">
        <v>31</v>
      </c>
      <c r="N20" s="11"/>
      <c r="O20" s="11"/>
      <c r="P20" s="11"/>
      <c r="Q20" s="11">
        <v>57</v>
      </c>
      <c r="R20" s="11"/>
      <c r="S20" s="11">
        <v>57</v>
      </c>
      <c r="T20" s="11">
        <v>144.1</v>
      </c>
      <c r="U20" s="11">
        <v>245</v>
      </c>
      <c r="V20" s="11">
        <f t="shared" si="0"/>
        <v>902.1</v>
      </c>
    </row>
    <row r="21" ht="18.75" customHeight="1" spans="1:22">
      <c r="A21" s="51" t="s">
        <v>114</v>
      </c>
      <c r="B21" s="11">
        <v>663</v>
      </c>
      <c r="C21" s="11">
        <v>526</v>
      </c>
      <c r="D21" s="11">
        <v>131</v>
      </c>
      <c r="E21" s="11">
        <v>384</v>
      </c>
      <c r="F21" s="11">
        <v>11</v>
      </c>
      <c r="G21" s="11">
        <v>46</v>
      </c>
      <c r="H21" s="11">
        <v>27</v>
      </c>
      <c r="I21" s="11">
        <v>14</v>
      </c>
      <c r="J21" s="11">
        <v>3</v>
      </c>
      <c r="K21" s="11"/>
      <c r="L21" s="11">
        <v>2</v>
      </c>
      <c r="M21" s="11">
        <v>44</v>
      </c>
      <c r="N21" s="11">
        <v>14</v>
      </c>
      <c r="O21" s="11"/>
      <c r="P21" s="11"/>
      <c r="Q21" s="11">
        <v>33</v>
      </c>
      <c r="R21" s="11">
        <v>33</v>
      </c>
      <c r="S21" s="11"/>
      <c r="T21" s="11">
        <v>192</v>
      </c>
      <c r="U21" s="11">
        <v>3550</v>
      </c>
      <c r="V21" s="11">
        <f t="shared" si="0"/>
        <v>4405</v>
      </c>
    </row>
    <row r="22" ht="18.75" customHeight="1" spans="1:22">
      <c r="A22" s="51" t="s">
        <v>116</v>
      </c>
      <c r="B22" s="11">
        <v>1001</v>
      </c>
      <c r="C22" s="11">
        <v>794</v>
      </c>
      <c r="D22" s="11">
        <v>225</v>
      </c>
      <c r="E22" s="11">
        <v>550</v>
      </c>
      <c r="F22" s="11">
        <v>19</v>
      </c>
      <c r="G22" s="11">
        <v>118</v>
      </c>
      <c r="H22" s="11">
        <v>67</v>
      </c>
      <c r="I22" s="11">
        <v>34</v>
      </c>
      <c r="J22" s="11">
        <v>14</v>
      </c>
      <c r="K22" s="11"/>
      <c r="L22" s="11">
        <v>3</v>
      </c>
      <c r="M22" s="11">
        <v>75</v>
      </c>
      <c r="N22" s="11">
        <v>7</v>
      </c>
      <c r="O22" s="11"/>
      <c r="P22" s="11"/>
      <c r="Q22" s="11">
        <v>7</v>
      </c>
      <c r="R22" s="11"/>
      <c r="S22" s="11">
        <v>7</v>
      </c>
      <c r="T22" s="11">
        <v>335</v>
      </c>
      <c r="U22" s="11">
        <v>5626</v>
      </c>
      <c r="V22" s="11">
        <f t="shared" si="0"/>
        <v>6962</v>
      </c>
    </row>
    <row r="23" ht="18.75" customHeight="1" spans="1:22">
      <c r="A23" s="51" t="s">
        <v>118</v>
      </c>
      <c r="B23" s="11">
        <v>371</v>
      </c>
      <c r="C23" s="11">
        <v>280</v>
      </c>
      <c r="D23" s="11">
        <v>85</v>
      </c>
      <c r="E23" s="11">
        <v>188</v>
      </c>
      <c r="F23" s="11">
        <v>7</v>
      </c>
      <c r="G23" s="11">
        <v>27</v>
      </c>
      <c r="H23" s="11">
        <v>14</v>
      </c>
      <c r="I23" s="11">
        <v>7</v>
      </c>
      <c r="J23" s="11">
        <v>5</v>
      </c>
      <c r="K23" s="11"/>
      <c r="L23" s="11">
        <v>1</v>
      </c>
      <c r="M23" s="11">
        <v>27</v>
      </c>
      <c r="N23" s="11"/>
      <c r="O23" s="11"/>
      <c r="P23" s="11"/>
      <c r="Q23" s="11">
        <v>37</v>
      </c>
      <c r="R23" s="11"/>
      <c r="S23" s="11">
        <v>37</v>
      </c>
      <c r="T23" s="11">
        <v>113</v>
      </c>
      <c r="U23" s="11">
        <v>146</v>
      </c>
      <c r="V23" s="11">
        <f t="shared" si="0"/>
        <v>630</v>
      </c>
    </row>
    <row r="24" ht="18.75" customHeight="1" spans="1:22">
      <c r="A24" s="51" t="s">
        <v>120</v>
      </c>
      <c r="B24" s="11">
        <v>219</v>
      </c>
      <c r="C24" s="11">
        <v>164</v>
      </c>
      <c r="D24" s="11">
        <v>45</v>
      </c>
      <c r="E24" s="11">
        <v>115</v>
      </c>
      <c r="F24" s="11">
        <v>4</v>
      </c>
      <c r="G24" s="11">
        <v>28</v>
      </c>
      <c r="H24" s="11">
        <v>14</v>
      </c>
      <c r="I24" s="11">
        <v>7</v>
      </c>
      <c r="J24" s="11">
        <v>5</v>
      </c>
      <c r="K24" s="11"/>
      <c r="L24" s="11">
        <v>2</v>
      </c>
      <c r="M24" s="11">
        <v>17</v>
      </c>
      <c r="N24" s="11">
        <v>6</v>
      </c>
      <c r="O24" s="11"/>
      <c r="P24" s="11"/>
      <c r="Q24" s="11">
        <v>4</v>
      </c>
      <c r="R24" s="11"/>
      <c r="S24" s="11">
        <v>4</v>
      </c>
      <c r="T24" s="11">
        <v>66</v>
      </c>
      <c r="U24" s="11">
        <v>50</v>
      </c>
      <c r="V24" s="11">
        <f t="shared" si="0"/>
        <v>335</v>
      </c>
    </row>
    <row r="25" ht="18.75" customHeight="1" spans="1:22">
      <c r="A25" s="51" t="s">
        <v>122</v>
      </c>
      <c r="B25" s="11">
        <v>249</v>
      </c>
      <c r="C25" s="11">
        <v>189</v>
      </c>
      <c r="D25" s="11">
        <v>55</v>
      </c>
      <c r="E25" s="11">
        <v>129</v>
      </c>
      <c r="F25" s="11">
        <v>5</v>
      </c>
      <c r="G25" s="11">
        <v>31</v>
      </c>
      <c r="H25" s="11">
        <v>16</v>
      </c>
      <c r="I25" s="11">
        <v>8</v>
      </c>
      <c r="J25" s="11">
        <v>6</v>
      </c>
      <c r="K25" s="11"/>
      <c r="L25" s="11">
        <v>1</v>
      </c>
      <c r="M25" s="11">
        <v>18</v>
      </c>
      <c r="N25" s="11"/>
      <c r="O25" s="11"/>
      <c r="P25" s="11"/>
      <c r="Q25" s="11">
        <v>11</v>
      </c>
      <c r="R25" s="11"/>
      <c r="S25" s="11">
        <v>11</v>
      </c>
      <c r="T25" s="11">
        <v>76</v>
      </c>
      <c r="U25" s="11">
        <v>10</v>
      </c>
      <c r="V25" s="11">
        <f t="shared" si="0"/>
        <v>335</v>
      </c>
    </row>
    <row r="26" ht="18.75" customHeight="1" spans="1:22">
      <c r="A26" s="51" t="s">
        <v>124</v>
      </c>
      <c r="B26" s="11">
        <v>107</v>
      </c>
      <c r="C26" s="11">
        <v>65</v>
      </c>
      <c r="D26" s="11">
        <v>25</v>
      </c>
      <c r="E26" s="11">
        <v>38</v>
      </c>
      <c r="F26" s="11">
        <v>2</v>
      </c>
      <c r="G26" s="11">
        <v>13</v>
      </c>
      <c r="H26" s="11">
        <v>7</v>
      </c>
      <c r="I26" s="11">
        <v>3</v>
      </c>
      <c r="J26" s="11">
        <v>2</v>
      </c>
      <c r="K26" s="11"/>
      <c r="L26" s="11">
        <v>1</v>
      </c>
      <c r="M26" s="11">
        <v>7</v>
      </c>
      <c r="N26" s="11"/>
      <c r="O26" s="11">
        <v>7</v>
      </c>
      <c r="P26" s="11"/>
      <c r="Q26" s="11">
        <v>15</v>
      </c>
      <c r="R26" s="11"/>
      <c r="S26" s="11">
        <v>15</v>
      </c>
      <c r="T26" s="11">
        <v>19</v>
      </c>
      <c r="U26" s="11">
        <v>20</v>
      </c>
      <c r="V26" s="11">
        <f t="shared" si="0"/>
        <v>146</v>
      </c>
    </row>
    <row r="27" ht="18.75" customHeight="1" spans="1:22">
      <c r="A27" s="51" t="s">
        <v>126</v>
      </c>
      <c r="B27" s="11">
        <v>713</v>
      </c>
      <c r="C27" s="11">
        <v>532</v>
      </c>
      <c r="D27" s="11">
        <v>145</v>
      </c>
      <c r="E27" s="11">
        <v>375</v>
      </c>
      <c r="F27" s="11">
        <v>12</v>
      </c>
      <c r="G27" s="11">
        <v>94</v>
      </c>
      <c r="H27" s="11">
        <v>46</v>
      </c>
      <c r="I27" s="11">
        <v>23</v>
      </c>
      <c r="J27" s="11">
        <v>21</v>
      </c>
      <c r="K27" s="11"/>
      <c r="L27" s="11">
        <v>4</v>
      </c>
      <c r="M27" s="11">
        <v>49</v>
      </c>
      <c r="N27" s="11">
        <v>13</v>
      </c>
      <c r="O27" s="11"/>
      <c r="P27" s="11"/>
      <c r="Q27" s="11">
        <v>25</v>
      </c>
      <c r="R27" s="11"/>
      <c r="S27" s="11">
        <v>25</v>
      </c>
      <c r="T27" s="11">
        <v>195</v>
      </c>
      <c r="U27" s="11">
        <v>1691</v>
      </c>
      <c r="V27" s="11">
        <f t="shared" si="0"/>
        <v>2599</v>
      </c>
    </row>
    <row r="28" ht="18.75" customHeight="1" spans="1:22">
      <c r="A28" s="51" t="s">
        <v>128</v>
      </c>
      <c r="B28" s="11">
        <v>41</v>
      </c>
      <c r="C28" s="11">
        <v>27</v>
      </c>
      <c r="D28" s="11">
        <v>10</v>
      </c>
      <c r="E28" s="11">
        <v>16</v>
      </c>
      <c r="F28" s="11">
        <v>1</v>
      </c>
      <c r="G28" s="11">
        <v>7</v>
      </c>
      <c r="H28" s="11">
        <v>3</v>
      </c>
      <c r="I28" s="11">
        <v>2</v>
      </c>
      <c r="J28" s="11">
        <v>1</v>
      </c>
      <c r="K28" s="11"/>
      <c r="L28" s="11">
        <v>1</v>
      </c>
      <c r="M28" s="11">
        <v>3</v>
      </c>
      <c r="N28" s="11"/>
      <c r="O28" s="11">
        <v>4</v>
      </c>
      <c r="P28" s="11"/>
      <c r="Q28" s="11"/>
      <c r="R28" s="11"/>
      <c r="S28" s="11"/>
      <c r="T28" s="11">
        <v>61</v>
      </c>
      <c r="U28" s="11">
        <v>0</v>
      </c>
      <c r="V28" s="11">
        <f t="shared" si="0"/>
        <v>102</v>
      </c>
    </row>
    <row r="29" ht="18.75" customHeight="1" spans="1:22">
      <c r="A29" s="51" t="s">
        <v>130</v>
      </c>
      <c r="B29" s="11">
        <v>236</v>
      </c>
      <c r="C29" s="11">
        <v>188</v>
      </c>
      <c r="D29" s="11">
        <v>55</v>
      </c>
      <c r="E29" s="11">
        <v>128</v>
      </c>
      <c r="F29" s="11">
        <v>5</v>
      </c>
      <c r="G29" s="11">
        <v>30</v>
      </c>
      <c r="H29" s="11">
        <v>15</v>
      </c>
      <c r="I29" s="11">
        <v>8</v>
      </c>
      <c r="J29" s="11">
        <v>6</v>
      </c>
      <c r="K29" s="11"/>
      <c r="L29" s="11">
        <v>1</v>
      </c>
      <c r="M29" s="11">
        <v>18</v>
      </c>
      <c r="N29" s="11"/>
      <c r="O29" s="11"/>
      <c r="P29" s="11"/>
      <c r="Q29" s="11"/>
      <c r="R29" s="11"/>
      <c r="S29" s="11"/>
      <c r="T29" s="11">
        <v>162</v>
      </c>
      <c r="U29" s="11">
        <v>30</v>
      </c>
      <c r="V29" s="11">
        <f t="shared" si="0"/>
        <v>428</v>
      </c>
    </row>
    <row r="30" ht="18.75" customHeight="1" spans="1:22">
      <c r="A30" s="51" t="s">
        <v>132</v>
      </c>
      <c r="B30" s="11">
        <v>291</v>
      </c>
      <c r="C30" s="11">
        <v>203</v>
      </c>
      <c r="D30" s="11">
        <v>60</v>
      </c>
      <c r="E30" s="11">
        <v>138</v>
      </c>
      <c r="F30" s="11">
        <v>5</v>
      </c>
      <c r="G30" s="11">
        <v>46</v>
      </c>
      <c r="H30" s="11">
        <v>24</v>
      </c>
      <c r="I30" s="11">
        <v>12</v>
      </c>
      <c r="J30" s="11">
        <v>7</v>
      </c>
      <c r="K30" s="11"/>
      <c r="L30" s="11">
        <v>3</v>
      </c>
      <c r="M30" s="11">
        <v>21</v>
      </c>
      <c r="N30" s="11">
        <v>10</v>
      </c>
      <c r="O30" s="11"/>
      <c r="P30" s="11"/>
      <c r="Q30" s="11">
        <v>11</v>
      </c>
      <c r="R30" s="11"/>
      <c r="S30" s="11">
        <v>11</v>
      </c>
      <c r="T30" s="11">
        <v>84</v>
      </c>
      <c r="U30" s="11">
        <v>103</v>
      </c>
      <c r="V30" s="11">
        <f t="shared" si="0"/>
        <v>478</v>
      </c>
    </row>
    <row r="31" ht="18.75" customHeight="1" spans="1:22">
      <c r="A31" s="51" t="s">
        <v>134</v>
      </c>
      <c r="B31" s="11">
        <v>57</v>
      </c>
      <c r="C31" s="11">
        <v>35</v>
      </c>
      <c r="D31" s="11">
        <v>13</v>
      </c>
      <c r="E31" s="11">
        <v>21</v>
      </c>
      <c r="F31" s="11">
        <v>1</v>
      </c>
      <c r="G31" s="11">
        <v>9</v>
      </c>
      <c r="H31" s="11">
        <v>5</v>
      </c>
      <c r="I31" s="11">
        <v>3</v>
      </c>
      <c r="J31" s="11"/>
      <c r="K31" s="11"/>
      <c r="L31" s="11">
        <v>1</v>
      </c>
      <c r="M31" s="11">
        <v>4</v>
      </c>
      <c r="N31" s="11"/>
      <c r="O31" s="11">
        <v>5</v>
      </c>
      <c r="P31" s="11"/>
      <c r="Q31" s="11">
        <v>4</v>
      </c>
      <c r="R31" s="11"/>
      <c r="S31" s="11">
        <v>4</v>
      </c>
      <c r="T31" s="11">
        <v>16</v>
      </c>
      <c r="U31" s="11">
        <v>0</v>
      </c>
      <c r="V31" s="11">
        <f t="shared" si="0"/>
        <v>73</v>
      </c>
    </row>
    <row r="32" ht="18.75" customHeight="1" spans="1:22">
      <c r="A32" s="51" t="s">
        <v>136</v>
      </c>
      <c r="B32" s="11">
        <v>239</v>
      </c>
      <c r="C32" s="11">
        <v>153</v>
      </c>
      <c r="D32" s="11">
        <v>48</v>
      </c>
      <c r="E32" s="11">
        <v>101</v>
      </c>
      <c r="F32" s="11">
        <v>4</v>
      </c>
      <c r="G32" s="11">
        <v>27</v>
      </c>
      <c r="H32" s="11">
        <v>12</v>
      </c>
      <c r="I32" s="11">
        <v>6</v>
      </c>
      <c r="J32" s="11">
        <v>8</v>
      </c>
      <c r="K32" s="11"/>
      <c r="L32" s="11">
        <v>1</v>
      </c>
      <c r="M32" s="11">
        <v>25</v>
      </c>
      <c r="N32" s="11"/>
      <c r="O32" s="11">
        <v>4</v>
      </c>
      <c r="P32" s="11"/>
      <c r="Q32" s="11">
        <v>30</v>
      </c>
      <c r="R32" s="11"/>
      <c r="S32" s="11">
        <v>30</v>
      </c>
      <c r="T32" s="11">
        <v>71</v>
      </c>
      <c r="U32" s="11">
        <v>18</v>
      </c>
      <c r="V32" s="11">
        <f t="shared" si="0"/>
        <v>328</v>
      </c>
    </row>
    <row r="33" ht="18.75" customHeight="1" spans="1:22">
      <c r="A33" s="51" t="s">
        <v>138</v>
      </c>
      <c r="B33" s="11">
        <v>145</v>
      </c>
      <c r="C33" s="11">
        <v>90</v>
      </c>
      <c r="D33" s="11">
        <v>28</v>
      </c>
      <c r="E33" s="11">
        <v>59</v>
      </c>
      <c r="F33" s="11">
        <v>3</v>
      </c>
      <c r="G33" s="11">
        <v>26</v>
      </c>
      <c r="H33" s="11">
        <v>14</v>
      </c>
      <c r="I33" s="11">
        <v>7</v>
      </c>
      <c r="J33" s="11">
        <v>3</v>
      </c>
      <c r="K33" s="11"/>
      <c r="L33" s="11">
        <v>2</v>
      </c>
      <c r="M33" s="11">
        <v>10</v>
      </c>
      <c r="N33" s="11">
        <v>6</v>
      </c>
      <c r="O33" s="11"/>
      <c r="P33" s="11"/>
      <c r="Q33" s="11">
        <v>13</v>
      </c>
      <c r="R33" s="11"/>
      <c r="S33" s="11">
        <v>13</v>
      </c>
      <c r="T33" s="11">
        <v>47</v>
      </c>
      <c r="U33" s="11">
        <v>70</v>
      </c>
      <c r="V33" s="11">
        <f t="shared" si="0"/>
        <v>262</v>
      </c>
    </row>
    <row r="34" ht="18.75" customHeight="1" spans="1:22">
      <c r="A34" s="51" t="s">
        <v>140</v>
      </c>
      <c r="B34" s="11">
        <v>29</v>
      </c>
      <c r="C34" s="11">
        <v>20</v>
      </c>
      <c r="D34" s="11">
        <v>8</v>
      </c>
      <c r="E34" s="11">
        <v>11</v>
      </c>
      <c r="F34" s="11">
        <v>1</v>
      </c>
      <c r="G34" s="11">
        <v>5</v>
      </c>
      <c r="H34" s="11">
        <v>2</v>
      </c>
      <c r="I34" s="11">
        <v>1</v>
      </c>
      <c r="J34" s="11">
        <v>1</v>
      </c>
      <c r="K34" s="11"/>
      <c r="L34" s="11">
        <v>1</v>
      </c>
      <c r="M34" s="11">
        <v>2</v>
      </c>
      <c r="N34" s="11"/>
      <c r="O34" s="11">
        <v>2</v>
      </c>
      <c r="P34" s="11"/>
      <c r="Q34" s="11"/>
      <c r="R34" s="11"/>
      <c r="S34" s="11"/>
      <c r="T34" s="11">
        <v>16</v>
      </c>
      <c r="U34" s="11">
        <v>13</v>
      </c>
      <c r="V34" s="11">
        <f t="shared" si="0"/>
        <v>58</v>
      </c>
    </row>
    <row r="35" ht="18.75" customHeight="1" spans="1:22">
      <c r="A35" s="51" t="s">
        <v>142</v>
      </c>
      <c r="B35" s="11">
        <v>64</v>
      </c>
      <c r="C35" s="11">
        <v>53</v>
      </c>
      <c r="D35" s="11">
        <v>16</v>
      </c>
      <c r="E35" s="11">
        <v>35</v>
      </c>
      <c r="F35" s="11">
        <v>2</v>
      </c>
      <c r="G35" s="11">
        <v>5</v>
      </c>
      <c r="H35" s="11">
        <v>2</v>
      </c>
      <c r="I35" s="11">
        <v>1</v>
      </c>
      <c r="J35" s="11">
        <v>1</v>
      </c>
      <c r="K35" s="11"/>
      <c r="L35" s="11">
        <v>1</v>
      </c>
      <c r="M35" s="11">
        <v>6</v>
      </c>
      <c r="N35" s="11"/>
      <c r="O35" s="11"/>
      <c r="P35" s="11"/>
      <c r="Q35" s="11"/>
      <c r="R35" s="11"/>
      <c r="S35" s="11"/>
      <c r="T35" s="11">
        <v>44</v>
      </c>
      <c r="U35" s="11">
        <v>0</v>
      </c>
      <c r="V35" s="11">
        <f t="shared" si="0"/>
        <v>108</v>
      </c>
    </row>
    <row r="36" ht="18.75" customHeight="1" spans="1:22">
      <c r="A36" s="51" t="s">
        <v>144</v>
      </c>
      <c r="B36" s="11">
        <v>380</v>
      </c>
      <c r="C36" s="11">
        <v>253</v>
      </c>
      <c r="D36" s="11">
        <v>78</v>
      </c>
      <c r="E36" s="11">
        <v>168</v>
      </c>
      <c r="F36" s="11">
        <v>7</v>
      </c>
      <c r="G36" s="11">
        <v>46</v>
      </c>
      <c r="H36" s="11">
        <v>25</v>
      </c>
      <c r="I36" s="11">
        <v>14</v>
      </c>
      <c r="J36" s="11">
        <v>6</v>
      </c>
      <c r="K36" s="11"/>
      <c r="L36" s="11">
        <v>1</v>
      </c>
      <c r="M36" s="11">
        <v>25</v>
      </c>
      <c r="N36" s="11">
        <v>6</v>
      </c>
      <c r="O36" s="11">
        <v>6</v>
      </c>
      <c r="P36" s="11"/>
      <c r="Q36" s="11">
        <v>44</v>
      </c>
      <c r="R36" s="11"/>
      <c r="S36" s="11">
        <v>44</v>
      </c>
      <c r="T36" s="11">
        <v>103</v>
      </c>
      <c r="U36" s="11">
        <v>320</v>
      </c>
      <c r="V36" s="11">
        <f t="shared" si="0"/>
        <v>803</v>
      </c>
    </row>
    <row r="37" ht="18.75" customHeight="1" spans="1:22">
      <c r="A37" s="51" t="s">
        <v>146</v>
      </c>
      <c r="B37" s="11">
        <v>186</v>
      </c>
      <c r="C37" s="11">
        <v>129</v>
      </c>
      <c r="D37" s="11">
        <v>38</v>
      </c>
      <c r="E37" s="11">
        <v>87</v>
      </c>
      <c r="F37" s="11">
        <v>4</v>
      </c>
      <c r="G37" s="11">
        <v>25</v>
      </c>
      <c r="H37" s="11">
        <v>12</v>
      </c>
      <c r="I37" s="11">
        <v>6</v>
      </c>
      <c r="J37" s="11">
        <v>5</v>
      </c>
      <c r="K37" s="11"/>
      <c r="L37" s="11">
        <v>2</v>
      </c>
      <c r="M37" s="11">
        <v>14</v>
      </c>
      <c r="N37" s="11">
        <v>5</v>
      </c>
      <c r="O37" s="11"/>
      <c r="P37" s="11"/>
      <c r="Q37" s="11">
        <v>13</v>
      </c>
      <c r="R37" s="11"/>
      <c r="S37" s="11">
        <v>13</v>
      </c>
      <c r="T37" s="11">
        <v>60</v>
      </c>
      <c r="U37" s="11">
        <v>70</v>
      </c>
      <c r="V37" s="11">
        <f t="shared" si="0"/>
        <v>316</v>
      </c>
    </row>
    <row r="38" ht="18.75" customHeight="1" spans="1:22">
      <c r="A38" s="51" t="s">
        <v>148</v>
      </c>
      <c r="B38" s="11">
        <v>40</v>
      </c>
      <c r="C38" s="11">
        <v>20</v>
      </c>
      <c r="D38" s="11">
        <v>6</v>
      </c>
      <c r="E38" s="11">
        <v>13</v>
      </c>
      <c r="F38" s="11">
        <v>1</v>
      </c>
      <c r="G38" s="11">
        <v>5</v>
      </c>
      <c r="H38" s="11">
        <v>2</v>
      </c>
      <c r="I38" s="11">
        <v>1</v>
      </c>
      <c r="J38" s="11">
        <v>1</v>
      </c>
      <c r="K38" s="11"/>
      <c r="L38" s="11">
        <v>1</v>
      </c>
      <c r="M38" s="11">
        <v>3</v>
      </c>
      <c r="N38" s="11">
        <v>5</v>
      </c>
      <c r="O38" s="11"/>
      <c r="P38" s="11"/>
      <c r="Q38" s="11">
        <v>7</v>
      </c>
      <c r="R38" s="11"/>
      <c r="S38" s="11">
        <v>7</v>
      </c>
      <c r="T38" s="11">
        <v>42</v>
      </c>
      <c r="U38" s="11">
        <v>0</v>
      </c>
      <c r="V38" s="11">
        <f t="shared" si="0"/>
        <v>82</v>
      </c>
    </row>
    <row r="39" ht="18.75" customHeight="1" spans="1:22">
      <c r="A39" s="51" t="s">
        <v>150</v>
      </c>
      <c r="B39" s="11">
        <v>3</v>
      </c>
      <c r="C39" s="11"/>
      <c r="D39" s="11"/>
      <c r="E39" s="11"/>
      <c r="F39" s="11"/>
      <c r="G39" s="11"/>
      <c r="H39" s="11"/>
      <c r="I39" s="11"/>
      <c r="J39" s="11"/>
      <c r="K39" s="11"/>
      <c r="L39" s="11"/>
      <c r="M39" s="11"/>
      <c r="N39" s="11"/>
      <c r="O39" s="11"/>
      <c r="P39" s="11"/>
      <c r="Q39" s="11">
        <v>3</v>
      </c>
      <c r="R39" s="11"/>
      <c r="S39" s="11">
        <v>3</v>
      </c>
      <c r="T39" s="11">
        <v>40.2</v>
      </c>
      <c r="U39" s="11">
        <v>0</v>
      </c>
      <c r="V39" s="11">
        <f t="shared" si="0"/>
        <v>43.2</v>
      </c>
    </row>
    <row r="40" ht="18.75" customHeight="1" spans="1:22">
      <c r="A40" s="51" t="s">
        <v>152</v>
      </c>
      <c r="B40" s="11">
        <v>28</v>
      </c>
      <c r="C40" s="11">
        <v>13</v>
      </c>
      <c r="D40" s="11">
        <v>3</v>
      </c>
      <c r="E40" s="11">
        <v>9</v>
      </c>
      <c r="F40" s="11">
        <v>1</v>
      </c>
      <c r="G40" s="11">
        <v>4</v>
      </c>
      <c r="H40" s="11">
        <v>1</v>
      </c>
      <c r="I40" s="11">
        <v>1</v>
      </c>
      <c r="J40" s="11">
        <v>1</v>
      </c>
      <c r="K40" s="11"/>
      <c r="L40" s="11">
        <v>1</v>
      </c>
      <c r="M40" s="11">
        <v>1</v>
      </c>
      <c r="N40" s="11"/>
      <c r="O40" s="11"/>
      <c r="P40" s="11"/>
      <c r="Q40" s="11">
        <v>10</v>
      </c>
      <c r="R40" s="11"/>
      <c r="S40" s="11">
        <v>10</v>
      </c>
      <c r="T40" s="11">
        <v>42</v>
      </c>
      <c r="U40" s="11">
        <v>0</v>
      </c>
      <c r="V40" s="11">
        <f t="shared" si="0"/>
        <v>70</v>
      </c>
    </row>
    <row r="41" ht="18.75" customHeight="1" spans="1:22">
      <c r="A41" s="51" t="s">
        <v>154</v>
      </c>
      <c r="B41" s="11">
        <v>168</v>
      </c>
      <c r="C41" s="11">
        <v>130</v>
      </c>
      <c r="D41" s="11">
        <v>26</v>
      </c>
      <c r="E41" s="11">
        <v>101</v>
      </c>
      <c r="F41" s="11">
        <v>3</v>
      </c>
      <c r="G41" s="11">
        <v>24</v>
      </c>
      <c r="H41" s="11">
        <v>12</v>
      </c>
      <c r="I41" s="11">
        <v>6</v>
      </c>
      <c r="J41" s="11">
        <v>5</v>
      </c>
      <c r="K41" s="11"/>
      <c r="L41" s="11">
        <v>1</v>
      </c>
      <c r="M41" s="11">
        <v>3</v>
      </c>
      <c r="N41" s="11"/>
      <c r="O41" s="11">
        <v>1</v>
      </c>
      <c r="P41" s="11"/>
      <c r="Q41" s="11">
        <v>10</v>
      </c>
      <c r="R41" s="11"/>
      <c r="S41" s="11">
        <v>10</v>
      </c>
      <c r="T41" s="11">
        <v>47</v>
      </c>
      <c r="U41" s="11">
        <v>100</v>
      </c>
      <c r="V41" s="11">
        <f t="shared" si="0"/>
        <v>315</v>
      </c>
    </row>
    <row r="42" ht="18.75" customHeight="1" spans="1:22">
      <c r="A42" s="51" t="s">
        <v>157</v>
      </c>
      <c r="B42" s="11">
        <v>354</v>
      </c>
      <c r="C42" s="11">
        <v>252</v>
      </c>
      <c r="D42" s="11">
        <v>83</v>
      </c>
      <c r="E42" s="11">
        <v>162</v>
      </c>
      <c r="F42" s="11">
        <v>7</v>
      </c>
      <c r="G42" s="11">
        <v>45</v>
      </c>
      <c r="H42" s="11">
        <v>25</v>
      </c>
      <c r="I42" s="11">
        <v>13</v>
      </c>
      <c r="J42" s="11">
        <v>5</v>
      </c>
      <c r="K42" s="11"/>
      <c r="L42" s="11">
        <v>2</v>
      </c>
      <c r="M42" s="11">
        <v>26</v>
      </c>
      <c r="N42" s="11">
        <v>6</v>
      </c>
      <c r="O42" s="11">
        <v>8</v>
      </c>
      <c r="P42" s="11"/>
      <c r="Q42" s="11">
        <v>17</v>
      </c>
      <c r="R42" s="11"/>
      <c r="S42" s="11">
        <v>17</v>
      </c>
      <c r="T42" s="11">
        <v>110</v>
      </c>
      <c r="U42" s="11">
        <v>50</v>
      </c>
      <c r="V42" s="11">
        <f t="shared" si="0"/>
        <v>514</v>
      </c>
    </row>
    <row r="43" ht="18.75" customHeight="1" spans="1:22">
      <c r="A43" s="51" t="s">
        <v>159</v>
      </c>
      <c r="B43" s="11">
        <v>1236</v>
      </c>
      <c r="C43" s="11">
        <v>861</v>
      </c>
      <c r="D43" s="11">
        <v>260</v>
      </c>
      <c r="E43" s="11">
        <v>579</v>
      </c>
      <c r="F43" s="11">
        <v>22</v>
      </c>
      <c r="G43" s="11">
        <v>155</v>
      </c>
      <c r="H43" s="11">
        <v>76</v>
      </c>
      <c r="I43" s="11">
        <v>38</v>
      </c>
      <c r="J43" s="11">
        <v>37</v>
      </c>
      <c r="K43" s="11"/>
      <c r="L43" s="11">
        <v>4</v>
      </c>
      <c r="M43" s="11">
        <v>83</v>
      </c>
      <c r="N43" s="11">
        <v>23</v>
      </c>
      <c r="O43" s="11"/>
      <c r="P43" s="11"/>
      <c r="Q43" s="11">
        <v>114</v>
      </c>
      <c r="R43" s="11"/>
      <c r="S43" s="11">
        <v>114</v>
      </c>
      <c r="T43" s="11">
        <v>366</v>
      </c>
      <c r="U43" s="11">
        <v>150</v>
      </c>
      <c r="V43" s="11">
        <f t="shared" si="0"/>
        <v>1752</v>
      </c>
    </row>
    <row r="44" ht="18.75" customHeight="1" spans="1:22">
      <c r="A44" s="51" t="s">
        <v>161</v>
      </c>
      <c r="B44" s="11">
        <v>399</v>
      </c>
      <c r="C44" s="11">
        <v>305</v>
      </c>
      <c r="D44" s="11">
        <v>90</v>
      </c>
      <c r="E44" s="11">
        <v>207</v>
      </c>
      <c r="F44" s="11">
        <v>8</v>
      </c>
      <c r="G44" s="11">
        <v>51</v>
      </c>
      <c r="H44" s="11">
        <v>26</v>
      </c>
      <c r="I44" s="11">
        <v>13</v>
      </c>
      <c r="J44" s="11">
        <v>9</v>
      </c>
      <c r="K44" s="11"/>
      <c r="L44" s="11">
        <v>3</v>
      </c>
      <c r="M44" s="11">
        <v>29</v>
      </c>
      <c r="N44" s="11">
        <v>10</v>
      </c>
      <c r="O44" s="11"/>
      <c r="P44" s="11"/>
      <c r="Q44" s="11">
        <v>4</v>
      </c>
      <c r="R44" s="11"/>
      <c r="S44" s="11">
        <v>4</v>
      </c>
      <c r="T44" s="11">
        <v>129</v>
      </c>
      <c r="U44" s="11">
        <v>20</v>
      </c>
      <c r="V44" s="11">
        <f t="shared" si="0"/>
        <v>548</v>
      </c>
    </row>
    <row r="45" ht="18.75" customHeight="1" spans="1:22">
      <c r="A45" s="51" t="s">
        <v>163</v>
      </c>
      <c r="B45" s="11">
        <v>818</v>
      </c>
      <c r="C45" s="11">
        <v>621</v>
      </c>
      <c r="D45" s="11">
        <v>185</v>
      </c>
      <c r="E45" s="11">
        <v>420</v>
      </c>
      <c r="F45" s="11">
        <v>16</v>
      </c>
      <c r="G45" s="11">
        <v>81</v>
      </c>
      <c r="H45" s="11">
        <v>42</v>
      </c>
      <c r="I45" s="11">
        <v>21</v>
      </c>
      <c r="J45" s="11">
        <v>16</v>
      </c>
      <c r="K45" s="11"/>
      <c r="L45" s="11">
        <v>2</v>
      </c>
      <c r="M45" s="11">
        <v>59</v>
      </c>
      <c r="N45" s="11">
        <v>6</v>
      </c>
      <c r="O45" s="11">
        <v>10</v>
      </c>
      <c r="P45" s="11"/>
      <c r="Q45" s="11">
        <v>41</v>
      </c>
      <c r="R45" s="11"/>
      <c r="S45" s="11">
        <v>41</v>
      </c>
      <c r="T45" s="11">
        <v>67</v>
      </c>
      <c r="U45" s="11">
        <v>597</v>
      </c>
      <c r="V45" s="11">
        <f t="shared" si="0"/>
        <v>1482</v>
      </c>
    </row>
    <row r="46" ht="18.75" customHeight="1" spans="1:22">
      <c r="A46" s="51" t="s">
        <v>165</v>
      </c>
      <c r="B46" s="11">
        <v>450</v>
      </c>
      <c r="C46" s="11">
        <v>312</v>
      </c>
      <c r="D46" s="11">
        <v>94</v>
      </c>
      <c r="E46" s="11">
        <v>210</v>
      </c>
      <c r="F46" s="11">
        <v>8</v>
      </c>
      <c r="G46" s="11">
        <v>56</v>
      </c>
      <c r="H46" s="11">
        <v>29</v>
      </c>
      <c r="I46" s="11">
        <v>15</v>
      </c>
      <c r="J46" s="11">
        <v>11</v>
      </c>
      <c r="K46" s="11"/>
      <c r="L46" s="11">
        <v>1</v>
      </c>
      <c r="M46" s="11">
        <v>29</v>
      </c>
      <c r="N46" s="11"/>
      <c r="O46" s="11"/>
      <c r="P46" s="11"/>
      <c r="Q46" s="11">
        <v>53</v>
      </c>
      <c r="R46" s="11"/>
      <c r="S46" s="11">
        <v>53</v>
      </c>
      <c r="T46" s="11">
        <v>100</v>
      </c>
      <c r="U46" s="11">
        <v>50</v>
      </c>
      <c r="V46" s="11">
        <f t="shared" si="0"/>
        <v>600</v>
      </c>
    </row>
    <row r="47" ht="18.75" customHeight="1" spans="1:22">
      <c r="A47" s="51" t="s">
        <v>167</v>
      </c>
      <c r="B47" s="11">
        <v>1132</v>
      </c>
      <c r="C47" s="11">
        <v>719</v>
      </c>
      <c r="D47" s="11">
        <v>218</v>
      </c>
      <c r="E47" s="11">
        <v>483</v>
      </c>
      <c r="F47" s="11">
        <v>18</v>
      </c>
      <c r="G47" s="11">
        <v>107</v>
      </c>
      <c r="H47" s="11">
        <v>57</v>
      </c>
      <c r="I47" s="11">
        <v>29</v>
      </c>
      <c r="J47" s="11">
        <v>11</v>
      </c>
      <c r="K47" s="11"/>
      <c r="L47" s="11">
        <v>10</v>
      </c>
      <c r="M47" s="11">
        <v>69</v>
      </c>
      <c r="N47" s="11">
        <v>66</v>
      </c>
      <c r="O47" s="11">
        <v>12</v>
      </c>
      <c r="P47" s="11"/>
      <c r="Q47" s="11">
        <v>159</v>
      </c>
      <c r="R47" s="11"/>
      <c r="S47" s="11">
        <v>159</v>
      </c>
      <c r="T47" s="11">
        <v>329</v>
      </c>
      <c r="U47" s="11">
        <v>100</v>
      </c>
      <c r="V47" s="11">
        <f t="shared" si="0"/>
        <v>1561</v>
      </c>
    </row>
    <row r="48" ht="18.75" customHeight="1" spans="1:22">
      <c r="A48" s="51" t="s">
        <v>169</v>
      </c>
      <c r="B48" s="11">
        <v>322</v>
      </c>
      <c r="C48" s="11">
        <v>239</v>
      </c>
      <c r="D48" s="11">
        <v>70</v>
      </c>
      <c r="E48" s="11">
        <v>163</v>
      </c>
      <c r="F48" s="11">
        <v>6</v>
      </c>
      <c r="G48" s="11">
        <v>47</v>
      </c>
      <c r="H48" s="11">
        <v>25</v>
      </c>
      <c r="I48" s="11">
        <v>12</v>
      </c>
      <c r="J48" s="11">
        <v>9</v>
      </c>
      <c r="K48" s="11"/>
      <c r="L48" s="11">
        <v>1</v>
      </c>
      <c r="M48" s="11">
        <v>23</v>
      </c>
      <c r="N48" s="11"/>
      <c r="O48" s="11"/>
      <c r="P48" s="11"/>
      <c r="Q48" s="11">
        <v>13</v>
      </c>
      <c r="R48" s="11"/>
      <c r="S48" s="11">
        <v>13</v>
      </c>
      <c r="T48" s="11">
        <v>72</v>
      </c>
      <c r="U48" s="11">
        <v>0</v>
      </c>
      <c r="V48" s="11">
        <f t="shared" si="0"/>
        <v>394</v>
      </c>
    </row>
    <row r="49" ht="18.75" customHeight="1" spans="1:22">
      <c r="A49" s="51" t="s">
        <v>171</v>
      </c>
      <c r="B49" s="11">
        <v>113</v>
      </c>
      <c r="C49" s="11">
        <v>78</v>
      </c>
      <c r="D49" s="11">
        <v>30</v>
      </c>
      <c r="E49" s="11">
        <v>45</v>
      </c>
      <c r="F49" s="11">
        <v>3</v>
      </c>
      <c r="G49" s="11">
        <v>16</v>
      </c>
      <c r="H49" s="11">
        <v>8</v>
      </c>
      <c r="I49" s="11">
        <v>4</v>
      </c>
      <c r="J49" s="11">
        <v>3</v>
      </c>
      <c r="K49" s="11"/>
      <c r="L49" s="11">
        <v>1</v>
      </c>
      <c r="M49" s="11">
        <v>9</v>
      </c>
      <c r="N49" s="11"/>
      <c r="O49" s="11">
        <v>10</v>
      </c>
      <c r="P49" s="11"/>
      <c r="Q49" s="11"/>
      <c r="R49" s="11"/>
      <c r="S49" s="11"/>
      <c r="T49" s="11">
        <v>19</v>
      </c>
      <c r="U49" s="11">
        <v>0</v>
      </c>
      <c r="V49" s="11">
        <f t="shared" si="0"/>
        <v>132</v>
      </c>
    </row>
    <row r="50" ht="18.75" customHeight="1" spans="1:22">
      <c r="A50" s="51" t="s">
        <v>173</v>
      </c>
      <c r="B50" s="11">
        <v>193</v>
      </c>
      <c r="C50" s="11">
        <v>145</v>
      </c>
      <c r="D50" s="11">
        <v>43</v>
      </c>
      <c r="E50" s="11">
        <v>98</v>
      </c>
      <c r="F50" s="11">
        <v>4</v>
      </c>
      <c r="G50" s="11">
        <v>27</v>
      </c>
      <c r="H50" s="11">
        <v>13</v>
      </c>
      <c r="I50" s="11">
        <v>7</v>
      </c>
      <c r="J50" s="11">
        <v>6</v>
      </c>
      <c r="K50" s="11"/>
      <c r="L50" s="11">
        <v>1</v>
      </c>
      <c r="M50" s="11">
        <v>14</v>
      </c>
      <c r="N50" s="11"/>
      <c r="O50" s="11"/>
      <c r="P50" s="11"/>
      <c r="Q50" s="11">
        <v>7</v>
      </c>
      <c r="R50" s="11"/>
      <c r="S50" s="11">
        <v>7</v>
      </c>
      <c r="T50" s="11">
        <v>42.3</v>
      </c>
      <c r="U50" s="11">
        <v>0</v>
      </c>
      <c r="V50" s="11">
        <f t="shared" si="0"/>
        <v>235.3</v>
      </c>
    </row>
    <row r="51" ht="18.75" customHeight="1" spans="1:22">
      <c r="A51" s="51" t="s">
        <v>175</v>
      </c>
      <c r="B51" s="11">
        <v>365</v>
      </c>
      <c r="C51" s="11">
        <v>260</v>
      </c>
      <c r="D51" s="11">
        <v>88</v>
      </c>
      <c r="E51" s="11">
        <v>164</v>
      </c>
      <c r="F51" s="11">
        <v>8</v>
      </c>
      <c r="G51" s="11">
        <v>43</v>
      </c>
      <c r="H51" s="11">
        <v>24</v>
      </c>
      <c r="I51" s="11">
        <v>12</v>
      </c>
      <c r="J51" s="11">
        <v>6</v>
      </c>
      <c r="K51" s="11"/>
      <c r="L51" s="11">
        <v>1</v>
      </c>
      <c r="M51" s="11">
        <v>27</v>
      </c>
      <c r="N51" s="11"/>
      <c r="O51" s="11">
        <v>22</v>
      </c>
      <c r="P51" s="11"/>
      <c r="Q51" s="11">
        <v>13</v>
      </c>
      <c r="R51" s="11"/>
      <c r="S51" s="11">
        <v>13</v>
      </c>
      <c r="T51" s="11">
        <v>82</v>
      </c>
      <c r="U51" s="11">
        <v>1120</v>
      </c>
      <c r="V51" s="11">
        <f t="shared" si="0"/>
        <v>1567</v>
      </c>
    </row>
    <row r="52" ht="18.75" customHeight="1" spans="1:22">
      <c r="A52" s="51" t="s">
        <v>177</v>
      </c>
      <c r="B52" s="11">
        <v>130</v>
      </c>
      <c r="C52" s="11">
        <v>54</v>
      </c>
      <c r="D52" s="11">
        <v>23</v>
      </c>
      <c r="E52" s="11">
        <v>29</v>
      </c>
      <c r="F52" s="11">
        <v>2</v>
      </c>
      <c r="G52" s="11">
        <v>10</v>
      </c>
      <c r="H52" s="11">
        <v>3</v>
      </c>
      <c r="I52" s="11">
        <v>3</v>
      </c>
      <c r="J52" s="11">
        <v>3</v>
      </c>
      <c r="K52" s="11"/>
      <c r="L52" s="11">
        <v>1</v>
      </c>
      <c r="M52" s="11">
        <v>6</v>
      </c>
      <c r="N52" s="11">
        <v>53</v>
      </c>
      <c r="O52" s="11">
        <v>7</v>
      </c>
      <c r="P52" s="11"/>
      <c r="Q52" s="11"/>
      <c r="R52" s="11"/>
      <c r="S52" s="11"/>
      <c r="T52" s="11">
        <v>22.9</v>
      </c>
      <c r="U52" s="11">
        <v>336</v>
      </c>
      <c r="V52" s="11">
        <f t="shared" si="0"/>
        <v>488.9</v>
      </c>
    </row>
    <row r="53" ht="18.75" customHeight="1" spans="1:22">
      <c r="A53" s="51" t="s">
        <v>179</v>
      </c>
      <c r="B53" s="11">
        <v>346</v>
      </c>
      <c r="C53" s="11">
        <v>223</v>
      </c>
      <c r="D53" s="11">
        <v>90</v>
      </c>
      <c r="E53" s="11">
        <v>125</v>
      </c>
      <c r="F53" s="11">
        <v>8</v>
      </c>
      <c r="G53" s="11">
        <v>35</v>
      </c>
      <c r="H53" s="11">
        <v>19</v>
      </c>
      <c r="I53" s="11">
        <v>9</v>
      </c>
      <c r="J53" s="11">
        <v>6</v>
      </c>
      <c r="K53" s="11"/>
      <c r="L53" s="11">
        <v>1</v>
      </c>
      <c r="M53" s="11">
        <v>22</v>
      </c>
      <c r="N53" s="11"/>
      <c r="O53" s="11">
        <v>22</v>
      </c>
      <c r="P53" s="11"/>
      <c r="Q53" s="11">
        <v>44</v>
      </c>
      <c r="R53" s="11"/>
      <c r="S53" s="11">
        <v>44</v>
      </c>
      <c r="T53" s="11">
        <v>86.6</v>
      </c>
      <c r="U53" s="11">
        <v>2955</v>
      </c>
      <c r="V53" s="11">
        <f t="shared" si="0"/>
        <v>3387.6</v>
      </c>
    </row>
    <row r="54" ht="18.75" customHeight="1" spans="1:22">
      <c r="A54" s="51" t="s">
        <v>181</v>
      </c>
      <c r="B54" s="11">
        <v>1669</v>
      </c>
      <c r="C54" s="11">
        <v>1136</v>
      </c>
      <c r="D54" s="11">
        <v>332</v>
      </c>
      <c r="E54" s="11">
        <v>776</v>
      </c>
      <c r="F54" s="11">
        <v>28</v>
      </c>
      <c r="G54" s="11">
        <v>158</v>
      </c>
      <c r="H54" s="11">
        <v>95</v>
      </c>
      <c r="I54" s="11">
        <v>48</v>
      </c>
      <c r="J54" s="11">
        <v>12</v>
      </c>
      <c r="K54" s="11"/>
      <c r="L54" s="11">
        <v>3</v>
      </c>
      <c r="M54" s="11">
        <v>105</v>
      </c>
      <c r="N54" s="11">
        <v>10</v>
      </c>
      <c r="O54" s="11">
        <v>3</v>
      </c>
      <c r="P54" s="11"/>
      <c r="Q54" s="11">
        <v>257</v>
      </c>
      <c r="R54" s="11"/>
      <c r="S54" s="11">
        <v>257</v>
      </c>
      <c r="T54" s="11">
        <v>496</v>
      </c>
      <c r="U54" s="11">
        <v>111</v>
      </c>
      <c r="V54" s="11">
        <f t="shared" si="0"/>
        <v>2276</v>
      </c>
    </row>
    <row r="55" ht="18.75" customHeight="1" spans="1:22">
      <c r="A55" s="51" t="s">
        <v>183</v>
      </c>
      <c r="B55" s="11">
        <v>1414</v>
      </c>
      <c r="C55" s="11">
        <v>1110</v>
      </c>
      <c r="D55" s="11">
        <v>340</v>
      </c>
      <c r="E55" s="11">
        <v>742</v>
      </c>
      <c r="F55" s="11">
        <v>28</v>
      </c>
      <c r="G55" s="11">
        <v>188</v>
      </c>
      <c r="H55" s="11">
        <v>102</v>
      </c>
      <c r="I55" s="11">
        <v>51</v>
      </c>
      <c r="J55" s="11">
        <v>34</v>
      </c>
      <c r="K55" s="11"/>
      <c r="L55" s="11">
        <v>1</v>
      </c>
      <c r="M55" s="11">
        <v>103</v>
      </c>
      <c r="N55" s="11"/>
      <c r="O55" s="11"/>
      <c r="P55" s="11"/>
      <c r="Q55" s="11">
        <v>13</v>
      </c>
      <c r="R55" s="11"/>
      <c r="S55" s="11">
        <v>13</v>
      </c>
      <c r="T55" s="11">
        <v>340</v>
      </c>
      <c r="U55" s="11">
        <v>60</v>
      </c>
      <c r="V55" s="11">
        <f t="shared" si="0"/>
        <v>1814</v>
      </c>
    </row>
    <row r="56" ht="18.75" customHeight="1" spans="1:22">
      <c r="A56" s="51" t="s">
        <v>185</v>
      </c>
      <c r="B56" s="11">
        <v>1628</v>
      </c>
      <c r="C56" s="11">
        <v>1281</v>
      </c>
      <c r="D56" s="11">
        <v>555</v>
      </c>
      <c r="E56" s="11">
        <v>680</v>
      </c>
      <c r="F56" s="11">
        <v>46</v>
      </c>
      <c r="G56" s="11"/>
      <c r="H56" s="11"/>
      <c r="I56" s="11"/>
      <c r="J56" s="11"/>
      <c r="K56" s="11"/>
      <c r="L56" s="11"/>
      <c r="M56" s="11">
        <v>136</v>
      </c>
      <c r="N56" s="11"/>
      <c r="O56" s="11">
        <v>130</v>
      </c>
      <c r="P56" s="11"/>
      <c r="Q56" s="11">
        <v>81</v>
      </c>
      <c r="R56" s="11"/>
      <c r="S56" s="11">
        <v>81</v>
      </c>
      <c r="T56" s="11">
        <v>445.5</v>
      </c>
      <c r="U56" s="11">
        <v>950</v>
      </c>
      <c r="V56" s="11">
        <f t="shared" si="0"/>
        <v>3023.5</v>
      </c>
    </row>
    <row r="57" ht="18.75" customHeight="1" spans="1:22">
      <c r="A57" s="51" t="s">
        <v>327</v>
      </c>
      <c r="B57" s="11">
        <v>111</v>
      </c>
      <c r="C57" s="11">
        <v>65</v>
      </c>
      <c r="D57" s="11">
        <v>43</v>
      </c>
      <c r="E57" s="11">
        <v>22</v>
      </c>
      <c r="F57" s="11"/>
      <c r="G57" s="11">
        <v>16</v>
      </c>
      <c r="H57" s="11">
        <v>8</v>
      </c>
      <c r="I57" s="11">
        <v>4</v>
      </c>
      <c r="J57" s="11">
        <v>3</v>
      </c>
      <c r="K57" s="11"/>
      <c r="L57" s="11">
        <v>1</v>
      </c>
      <c r="M57" s="11">
        <v>7</v>
      </c>
      <c r="N57" s="11"/>
      <c r="O57" s="11">
        <v>8</v>
      </c>
      <c r="P57" s="11"/>
      <c r="Q57" s="11">
        <v>15</v>
      </c>
      <c r="R57" s="11"/>
      <c r="S57" s="11">
        <v>15</v>
      </c>
      <c r="T57" s="11">
        <v>22</v>
      </c>
      <c r="U57" s="11">
        <v>95</v>
      </c>
      <c r="V57" s="11">
        <f t="shared" si="0"/>
        <v>228</v>
      </c>
    </row>
    <row r="58" ht="18.75" customHeight="1" spans="1:22">
      <c r="A58" s="51" t="s">
        <v>187</v>
      </c>
      <c r="B58" s="11">
        <v>770</v>
      </c>
      <c r="C58" s="11">
        <v>614</v>
      </c>
      <c r="D58" s="11">
        <v>193</v>
      </c>
      <c r="E58" s="11">
        <v>405</v>
      </c>
      <c r="F58" s="11">
        <v>16</v>
      </c>
      <c r="G58" s="11">
        <v>56</v>
      </c>
      <c r="H58" s="11">
        <v>28</v>
      </c>
      <c r="I58" s="11">
        <v>14</v>
      </c>
      <c r="J58" s="11">
        <v>8</v>
      </c>
      <c r="K58" s="11"/>
      <c r="L58" s="11">
        <v>6</v>
      </c>
      <c r="M58" s="11">
        <v>58</v>
      </c>
      <c r="N58" s="11">
        <v>24</v>
      </c>
      <c r="O58" s="11"/>
      <c r="P58" s="11"/>
      <c r="Q58" s="11">
        <v>18</v>
      </c>
      <c r="R58" s="11"/>
      <c r="S58" s="11">
        <v>18</v>
      </c>
      <c r="T58" s="11">
        <v>395</v>
      </c>
      <c r="U58" s="11">
        <v>3220</v>
      </c>
      <c r="V58" s="11">
        <f t="shared" si="0"/>
        <v>4385</v>
      </c>
    </row>
    <row r="59" ht="18.75" customHeight="1" spans="1:22">
      <c r="A59" s="51" t="s">
        <v>189</v>
      </c>
      <c r="B59" s="11">
        <v>363</v>
      </c>
      <c r="C59" s="11">
        <v>277</v>
      </c>
      <c r="D59" s="11">
        <v>72</v>
      </c>
      <c r="E59" s="11">
        <v>199</v>
      </c>
      <c r="F59" s="11">
        <v>6</v>
      </c>
      <c r="G59" s="11">
        <v>42</v>
      </c>
      <c r="H59" s="11">
        <v>21</v>
      </c>
      <c r="I59" s="11">
        <v>11</v>
      </c>
      <c r="J59" s="11">
        <v>7</v>
      </c>
      <c r="K59" s="11"/>
      <c r="L59" s="11">
        <v>3</v>
      </c>
      <c r="M59" s="11">
        <v>27</v>
      </c>
      <c r="N59" s="11">
        <v>10</v>
      </c>
      <c r="O59" s="11">
        <v>7</v>
      </c>
      <c r="P59" s="11"/>
      <c r="Q59" s="11"/>
      <c r="R59" s="11"/>
      <c r="S59" s="11"/>
      <c r="T59" s="11">
        <v>113</v>
      </c>
      <c r="U59" s="11">
        <v>120</v>
      </c>
      <c r="V59" s="11">
        <f t="shared" si="0"/>
        <v>596</v>
      </c>
    </row>
    <row r="60" ht="18.75" customHeight="1" spans="1:22">
      <c r="A60" s="51" t="s">
        <v>191</v>
      </c>
      <c r="B60" s="11">
        <v>1320</v>
      </c>
      <c r="C60" s="11">
        <v>1013</v>
      </c>
      <c r="D60" s="11">
        <v>276</v>
      </c>
      <c r="E60" s="11">
        <v>713</v>
      </c>
      <c r="F60" s="11">
        <v>24</v>
      </c>
      <c r="G60" s="11">
        <v>159</v>
      </c>
      <c r="H60" s="11">
        <v>83</v>
      </c>
      <c r="I60" s="11">
        <v>42</v>
      </c>
      <c r="J60" s="11">
        <v>32</v>
      </c>
      <c r="K60" s="11"/>
      <c r="L60" s="11">
        <v>2</v>
      </c>
      <c r="M60" s="11">
        <v>97</v>
      </c>
      <c r="N60" s="11">
        <v>10</v>
      </c>
      <c r="O60" s="11"/>
      <c r="P60" s="11"/>
      <c r="Q60" s="11">
        <v>41</v>
      </c>
      <c r="R60" s="11"/>
      <c r="S60" s="11">
        <v>41</v>
      </c>
      <c r="T60" s="11">
        <v>383.8</v>
      </c>
      <c r="U60" s="11">
        <v>213</v>
      </c>
      <c r="V60" s="11">
        <f t="shared" si="0"/>
        <v>1916.8</v>
      </c>
    </row>
    <row r="61" ht="18.75" customHeight="1" spans="1:22">
      <c r="A61" s="51" t="s">
        <v>193</v>
      </c>
      <c r="B61" s="11">
        <v>1425</v>
      </c>
      <c r="C61" s="11">
        <v>1139</v>
      </c>
      <c r="D61" s="11">
        <v>250</v>
      </c>
      <c r="E61" s="11">
        <v>868</v>
      </c>
      <c r="F61" s="11">
        <v>21</v>
      </c>
      <c r="G61" s="11">
        <v>163</v>
      </c>
      <c r="H61" s="11">
        <v>85</v>
      </c>
      <c r="I61" s="11">
        <v>43</v>
      </c>
      <c r="J61" s="11">
        <v>32</v>
      </c>
      <c r="K61" s="11"/>
      <c r="L61" s="11">
        <v>3</v>
      </c>
      <c r="M61" s="11">
        <v>100</v>
      </c>
      <c r="N61" s="11">
        <v>9</v>
      </c>
      <c r="O61" s="11"/>
      <c r="P61" s="11"/>
      <c r="Q61" s="11">
        <v>14</v>
      </c>
      <c r="R61" s="11"/>
      <c r="S61" s="11">
        <v>14</v>
      </c>
      <c r="T61" s="11">
        <v>450.2</v>
      </c>
      <c r="U61" s="11">
        <v>238</v>
      </c>
      <c r="V61" s="11">
        <f t="shared" si="0"/>
        <v>2113.2</v>
      </c>
    </row>
    <row r="62" ht="18.75" customHeight="1" spans="1:22">
      <c r="A62" s="51" t="s">
        <v>495</v>
      </c>
      <c r="B62" s="11"/>
      <c r="C62" s="11"/>
      <c r="D62" s="11"/>
      <c r="E62" s="11"/>
      <c r="F62" s="11"/>
      <c r="G62" s="11"/>
      <c r="H62" s="11"/>
      <c r="I62" s="11"/>
      <c r="J62" s="11"/>
      <c r="K62" s="11"/>
      <c r="L62" s="11"/>
      <c r="M62" s="11"/>
      <c r="N62" s="11"/>
      <c r="O62" s="11"/>
      <c r="P62" s="11"/>
      <c r="Q62" s="11"/>
      <c r="R62" s="11"/>
      <c r="S62" s="11"/>
      <c r="T62" s="11">
        <v>190</v>
      </c>
      <c r="U62" s="11">
        <v>460</v>
      </c>
      <c r="V62" s="11">
        <f t="shared" si="0"/>
        <v>650</v>
      </c>
    </row>
    <row r="63" ht="18.75" customHeight="1" spans="1:22">
      <c r="A63" s="51" t="s">
        <v>496</v>
      </c>
      <c r="B63" s="11"/>
      <c r="C63" s="11"/>
      <c r="D63" s="11"/>
      <c r="E63" s="11"/>
      <c r="F63" s="11"/>
      <c r="G63" s="11"/>
      <c r="H63" s="11"/>
      <c r="I63" s="11"/>
      <c r="J63" s="11"/>
      <c r="K63" s="11"/>
      <c r="L63" s="11"/>
      <c r="M63" s="11"/>
      <c r="N63" s="11"/>
      <c r="O63" s="11"/>
      <c r="P63" s="11"/>
      <c r="Q63" s="11"/>
      <c r="R63" s="11"/>
      <c r="S63" s="11"/>
      <c r="T63" s="11">
        <v>150</v>
      </c>
      <c r="U63" s="11">
        <v>60</v>
      </c>
      <c r="V63" s="11">
        <f t="shared" si="0"/>
        <v>210</v>
      </c>
    </row>
    <row r="64" ht="18.75" customHeight="1" spans="1:22">
      <c r="A64" s="51" t="s">
        <v>497</v>
      </c>
      <c r="B64" s="11">
        <v>138.4</v>
      </c>
      <c r="C64" s="11"/>
      <c r="D64" s="11"/>
      <c r="E64" s="11"/>
      <c r="F64" s="11"/>
      <c r="G64" s="11">
        <v>25</v>
      </c>
      <c r="H64" s="11"/>
      <c r="I64" s="11"/>
      <c r="J64" s="11"/>
      <c r="K64" s="11"/>
      <c r="L64" s="11">
        <v>25</v>
      </c>
      <c r="M64" s="11">
        <v>5.4</v>
      </c>
      <c r="N64" s="11">
        <v>108</v>
      </c>
      <c r="O64" s="11"/>
      <c r="P64" s="11"/>
      <c r="Q64" s="11"/>
      <c r="R64" s="11"/>
      <c r="S64" s="11"/>
      <c r="T64" s="11">
        <v>425</v>
      </c>
      <c r="U64" s="11">
        <v>2090</v>
      </c>
      <c r="V64" s="11">
        <f t="shared" si="0"/>
        <v>2653.4</v>
      </c>
    </row>
    <row r="65" ht="18.75" customHeight="1" spans="1:22">
      <c r="A65" s="51" t="s">
        <v>195</v>
      </c>
      <c r="B65" s="11">
        <v>21617</v>
      </c>
      <c r="C65" s="11">
        <v>15501</v>
      </c>
      <c r="D65" s="11">
        <v>3465</v>
      </c>
      <c r="E65" s="11">
        <v>11629</v>
      </c>
      <c r="F65" s="11">
        <v>407</v>
      </c>
      <c r="G65" s="11">
        <v>2120</v>
      </c>
      <c r="H65" s="11">
        <v>1024</v>
      </c>
      <c r="I65" s="11">
        <v>503</v>
      </c>
      <c r="J65" s="11">
        <v>218</v>
      </c>
      <c r="K65" s="11"/>
      <c r="L65" s="11">
        <v>375</v>
      </c>
      <c r="M65" s="11">
        <v>1762</v>
      </c>
      <c r="N65" s="11">
        <v>1654</v>
      </c>
      <c r="O65" s="11"/>
      <c r="P65" s="11"/>
      <c r="Q65" s="11">
        <v>580</v>
      </c>
      <c r="R65" s="11"/>
      <c r="S65" s="11">
        <v>580</v>
      </c>
      <c r="T65" s="11">
        <v>5791</v>
      </c>
      <c r="U65" s="11">
        <v>5956</v>
      </c>
      <c r="V65" s="11">
        <f t="shared" si="0"/>
        <v>33364</v>
      </c>
    </row>
    <row r="66" ht="18.75" customHeight="1" spans="1:22">
      <c r="A66" s="51" t="s">
        <v>197</v>
      </c>
      <c r="B66" s="11">
        <v>6491.1</v>
      </c>
      <c r="C66" s="11">
        <v>4119</v>
      </c>
      <c r="D66" s="11">
        <v>944</v>
      </c>
      <c r="E66" s="11">
        <v>3096</v>
      </c>
      <c r="F66" s="11">
        <v>79</v>
      </c>
      <c r="G66" s="11">
        <v>751.1</v>
      </c>
      <c r="H66" s="11">
        <v>340</v>
      </c>
      <c r="I66" s="11">
        <v>170</v>
      </c>
      <c r="J66" s="11">
        <v>22.1</v>
      </c>
      <c r="K66" s="11"/>
      <c r="L66" s="11">
        <v>219</v>
      </c>
      <c r="M66" s="11">
        <v>389</v>
      </c>
      <c r="N66" s="11">
        <v>960</v>
      </c>
      <c r="O66" s="11"/>
      <c r="P66" s="11"/>
      <c r="Q66" s="11">
        <v>272</v>
      </c>
      <c r="R66" s="11"/>
      <c r="S66" s="11">
        <v>272</v>
      </c>
      <c r="T66" s="11">
        <v>1481</v>
      </c>
      <c r="U66" s="11">
        <v>270</v>
      </c>
      <c r="V66" s="11">
        <f t="shared" si="0"/>
        <v>8242.1</v>
      </c>
    </row>
    <row r="67" ht="18.75" customHeight="1" spans="1:22">
      <c r="A67" s="51" t="s">
        <v>199</v>
      </c>
      <c r="B67" s="11">
        <v>951</v>
      </c>
      <c r="C67" s="11">
        <v>758</v>
      </c>
      <c r="D67" s="11">
        <v>168</v>
      </c>
      <c r="E67" s="11">
        <v>576</v>
      </c>
      <c r="F67" s="11">
        <v>14</v>
      </c>
      <c r="G67" s="11">
        <v>109</v>
      </c>
      <c r="H67" s="11">
        <v>58</v>
      </c>
      <c r="I67" s="11">
        <v>29</v>
      </c>
      <c r="J67" s="11">
        <v>21</v>
      </c>
      <c r="K67" s="11"/>
      <c r="L67" s="11">
        <v>1</v>
      </c>
      <c r="M67" s="11">
        <v>67</v>
      </c>
      <c r="N67" s="11"/>
      <c r="O67" s="11"/>
      <c r="P67" s="11"/>
      <c r="Q67" s="11">
        <v>17</v>
      </c>
      <c r="R67" s="11"/>
      <c r="S67" s="11">
        <v>17</v>
      </c>
      <c r="T67" s="11">
        <v>267</v>
      </c>
      <c r="U67" s="11">
        <v>60</v>
      </c>
      <c r="V67" s="11">
        <f t="shared" si="0"/>
        <v>1278</v>
      </c>
    </row>
    <row r="68" ht="18.75" customHeight="1" spans="1:22">
      <c r="A68" s="51" t="s">
        <v>200</v>
      </c>
      <c r="B68" s="11">
        <v>337</v>
      </c>
      <c r="C68" s="11">
        <v>254</v>
      </c>
      <c r="D68" s="11">
        <v>63</v>
      </c>
      <c r="E68" s="11">
        <v>185</v>
      </c>
      <c r="F68" s="11">
        <v>6</v>
      </c>
      <c r="G68" s="11">
        <v>43</v>
      </c>
      <c r="H68" s="11">
        <v>22</v>
      </c>
      <c r="I68" s="11">
        <v>11</v>
      </c>
      <c r="J68" s="11">
        <v>9</v>
      </c>
      <c r="K68" s="11"/>
      <c r="L68" s="11">
        <v>1</v>
      </c>
      <c r="M68" s="11">
        <v>23</v>
      </c>
      <c r="N68" s="11"/>
      <c r="O68" s="11"/>
      <c r="P68" s="11"/>
      <c r="Q68" s="11">
        <v>17</v>
      </c>
      <c r="R68" s="11"/>
      <c r="S68" s="11">
        <v>17</v>
      </c>
      <c r="T68" s="11">
        <v>96</v>
      </c>
      <c r="U68" s="11">
        <v>0</v>
      </c>
      <c r="V68" s="11">
        <f t="shared" si="0"/>
        <v>433</v>
      </c>
    </row>
    <row r="69" ht="18.75" customHeight="1" spans="1:22">
      <c r="A69" s="51" t="s">
        <v>498</v>
      </c>
      <c r="B69" s="11">
        <v>10.7</v>
      </c>
      <c r="C69" s="11"/>
      <c r="D69" s="11"/>
      <c r="E69" s="11"/>
      <c r="F69" s="11"/>
      <c r="G69" s="11">
        <v>1</v>
      </c>
      <c r="H69" s="11"/>
      <c r="I69" s="11"/>
      <c r="J69" s="11"/>
      <c r="K69" s="11"/>
      <c r="L69" s="11">
        <v>1</v>
      </c>
      <c r="M69" s="11">
        <v>1</v>
      </c>
      <c r="N69" s="11">
        <v>8.7</v>
      </c>
      <c r="O69" s="11"/>
      <c r="P69" s="11"/>
      <c r="Q69" s="11"/>
      <c r="R69" s="11"/>
      <c r="S69" s="11"/>
      <c r="T69" s="11">
        <v>40</v>
      </c>
      <c r="U69" s="11">
        <v>0</v>
      </c>
      <c r="V69" s="11">
        <f t="shared" si="0"/>
        <v>50.7</v>
      </c>
    </row>
    <row r="70" ht="18.75" customHeight="1" spans="1:22">
      <c r="A70" s="51" t="s">
        <v>202</v>
      </c>
      <c r="B70" s="11">
        <v>688</v>
      </c>
      <c r="C70" s="11">
        <v>508</v>
      </c>
      <c r="D70" s="11"/>
      <c r="E70" s="11">
        <v>508</v>
      </c>
      <c r="F70" s="11"/>
      <c r="G70" s="11">
        <v>16</v>
      </c>
      <c r="H70" s="11"/>
      <c r="I70" s="11"/>
      <c r="J70" s="11"/>
      <c r="K70" s="11"/>
      <c r="L70" s="11">
        <v>16</v>
      </c>
      <c r="M70" s="11">
        <v>4</v>
      </c>
      <c r="N70" s="11">
        <v>72</v>
      </c>
      <c r="O70" s="11"/>
      <c r="P70" s="11"/>
      <c r="Q70" s="11">
        <v>88</v>
      </c>
      <c r="R70" s="11"/>
      <c r="S70" s="11">
        <v>88</v>
      </c>
      <c r="T70" s="11"/>
      <c r="U70" s="11">
        <v>0</v>
      </c>
      <c r="V70" s="11">
        <f t="shared" si="0"/>
        <v>688</v>
      </c>
    </row>
    <row r="71" ht="18.75" customHeight="1" spans="1:22">
      <c r="A71" s="51" t="s">
        <v>204</v>
      </c>
      <c r="B71" s="11">
        <v>327</v>
      </c>
      <c r="C71" s="11">
        <v>224</v>
      </c>
      <c r="D71" s="11"/>
      <c r="E71" s="11">
        <v>224</v>
      </c>
      <c r="F71" s="11"/>
      <c r="G71" s="11">
        <v>6</v>
      </c>
      <c r="H71" s="11"/>
      <c r="I71" s="11"/>
      <c r="J71" s="11"/>
      <c r="K71" s="11"/>
      <c r="L71" s="11">
        <v>6</v>
      </c>
      <c r="M71" s="11">
        <v>2</v>
      </c>
      <c r="N71" s="11">
        <v>28</v>
      </c>
      <c r="O71" s="11"/>
      <c r="P71" s="11"/>
      <c r="Q71" s="11">
        <v>67</v>
      </c>
      <c r="R71" s="11"/>
      <c r="S71" s="11">
        <v>67</v>
      </c>
      <c r="T71" s="11"/>
      <c r="U71" s="11">
        <v>0</v>
      </c>
      <c r="V71" s="11">
        <f t="shared" si="0"/>
        <v>327</v>
      </c>
    </row>
    <row r="72" ht="18.75" customHeight="1" spans="1:22">
      <c r="A72" s="51" t="s">
        <v>206</v>
      </c>
      <c r="B72" s="11">
        <v>746</v>
      </c>
      <c r="C72" s="11">
        <v>544</v>
      </c>
      <c r="D72" s="11">
        <v>144</v>
      </c>
      <c r="E72" s="11">
        <v>388</v>
      </c>
      <c r="F72" s="11">
        <v>12</v>
      </c>
      <c r="G72" s="11">
        <v>65</v>
      </c>
      <c r="H72" s="11">
        <v>51</v>
      </c>
      <c r="I72" s="11"/>
      <c r="J72" s="11">
        <v>13</v>
      </c>
      <c r="K72" s="11"/>
      <c r="L72" s="11">
        <v>1</v>
      </c>
      <c r="M72" s="11">
        <v>45</v>
      </c>
      <c r="N72" s="11">
        <v>11</v>
      </c>
      <c r="O72" s="11">
        <v>17</v>
      </c>
      <c r="P72" s="11"/>
      <c r="Q72" s="11">
        <v>64</v>
      </c>
      <c r="R72" s="11"/>
      <c r="S72" s="11">
        <v>64</v>
      </c>
      <c r="T72" s="11">
        <v>220</v>
      </c>
      <c r="U72" s="11">
        <v>280</v>
      </c>
      <c r="V72" s="11">
        <f t="shared" si="0"/>
        <v>1246</v>
      </c>
    </row>
    <row r="73" ht="18.75" customHeight="1" spans="1:22">
      <c r="A73" s="51" t="s">
        <v>208</v>
      </c>
      <c r="B73" s="11">
        <v>989</v>
      </c>
      <c r="C73" s="11">
        <v>712</v>
      </c>
      <c r="D73" s="11">
        <v>184</v>
      </c>
      <c r="E73" s="11">
        <v>512</v>
      </c>
      <c r="F73" s="11">
        <v>16</v>
      </c>
      <c r="G73" s="11">
        <v>70</v>
      </c>
      <c r="H73" s="11">
        <v>35</v>
      </c>
      <c r="I73" s="11">
        <v>18</v>
      </c>
      <c r="J73" s="11">
        <v>12</v>
      </c>
      <c r="K73" s="11"/>
      <c r="L73" s="11">
        <v>5</v>
      </c>
      <c r="M73" s="11">
        <v>59</v>
      </c>
      <c r="N73" s="11">
        <v>43</v>
      </c>
      <c r="O73" s="11">
        <v>6</v>
      </c>
      <c r="P73" s="11"/>
      <c r="Q73" s="11">
        <v>99</v>
      </c>
      <c r="R73" s="11"/>
      <c r="S73" s="11">
        <v>99</v>
      </c>
      <c r="T73" s="11">
        <v>291</v>
      </c>
      <c r="U73" s="11">
        <v>669</v>
      </c>
      <c r="V73" s="11">
        <f t="shared" ref="V73:V136" si="1">U73+T73+B73</f>
        <v>1949</v>
      </c>
    </row>
    <row r="74" ht="18.75" customHeight="1" spans="1:22">
      <c r="A74" s="51" t="s">
        <v>210</v>
      </c>
      <c r="B74" s="11">
        <v>88</v>
      </c>
      <c r="C74" s="11">
        <v>64</v>
      </c>
      <c r="D74" s="11">
        <v>20</v>
      </c>
      <c r="E74" s="11">
        <v>42</v>
      </c>
      <c r="F74" s="11">
        <v>2</v>
      </c>
      <c r="G74" s="11">
        <v>1</v>
      </c>
      <c r="H74" s="11"/>
      <c r="I74" s="11"/>
      <c r="J74" s="11">
        <v>1</v>
      </c>
      <c r="K74" s="11"/>
      <c r="L74" s="11"/>
      <c r="M74" s="11">
        <v>6</v>
      </c>
      <c r="N74" s="11"/>
      <c r="O74" s="11">
        <v>6</v>
      </c>
      <c r="P74" s="11"/>
      <c r="Q74" s="11">
        <v>11</v>
      </c>
      <c r="R74" s="11"/>
      <c r="S74" s="11">
        <v>11</v>
      </c>
      <c r="T74" s="11">
        <v>16</v>
      </c>
      <c r="U74" s="11">
        <v>35</v>
      </c>
      <c r="V74" s="11">
        <f t="shared" si="1"/>
        <v>139</v>
      </c>
    </row>
    <row r="75" ht="18.75" customHeight="1" spans="1:22">
      <c r="A75" s="51" t="s">
        <v>212</v>
      </c>
      <c r="B75" s="11">
        <v>131</v>
      </c>
      <c r="C75" s="11">
        <v>95</v>
      </c>
      <c r="D75" s="11">
        <v>26</v>
      </c>
      <c r="E75" s="11">
        <v>66</v>
      </c>
      <c r="F75" s="11">
        <v>3</v>
      </c>
      <c r="G75" s="11">
        <v>19</v>
      </c>
      <c r="H75" s="11">
        <v>9</v>
      </c>
      <c r="I75" s="11">
        <v>5</v>
      </c>
      <c r="J75" s="11">
        <v>4</v>
      </c>
      <c r="K75" s="11"/>
      <c r="L75" s="11">
        <v>1</v>
      </c>
      <c r="M75" s="11">
        <v>8</v>
      </c>
      <c r="N75" s="11"/>
      <c r="O75" s="11">
        <v>9</v>
      </c>
      <c r="P75" s="11"/>
      <c r="Q75" s="11"/>
      <c r="R75" s="11"/>
      <c r="S75" s="11"/>
      <c r="T75" s="11">
        <v>25</v>
      </c>
      <c r="U75" s="11">
        <v>20</v>
      </c>
      <c r="V75" s="11">
        <f t="shared" si="1"/>
        <v>176</v>
      </c>
    </row>
    <row r="76" ht="18.75" customHeight="1" spans="1:22">
      <c r="A76" s="51" t="s">
        <v>214</v>
      </c>
      <c r="B76" s="11">
        <v>86</v>
      </c>
      <c r="C76" s="11">
        <v>74</v>
      </c>
      <c r="D76" s="11">
        <v>23</v>
      </c>
      <c r="E76" s="11">
        <v>49</v>
      </c>
      <c r="F76" s="11">
        <v>2</v>
      </c>
      <c r="G76" s="11"/>
      <c r="H76" s="11"/>
      <c r="I76" s="11"/>
      <c r="J76" s="11"/>
      <c r="K76" s="11"/>
      <c r="L76" s="11"/>
      <c r="M76" s="11">
        <v>6</v>
      </c>
      <c r="N76" s="11"/>
      <c r="O76" s="11">
        <v>6</v>
      </c>
      <c r="P76" s="11"/>
      <c r="Q76" s="11"/>
      <c r="R76" s="11"/>
      <c r="S76" s="11"/>
      <c r="T76" s="11">
        <v>28.6</v>
      </c>
      <c r="U76" s="11">
        <v>0</v>
      </c>
      <c r="V76" s="11">
        <f t="shared" si="1"/>
        <v>114.6</v>
      </c>
    </row>
    <row r="77" ht="18.75" customHeight="1" spans="1:22">
      <c r="A77" s="51" t="s">
        <v>216</v>
      </c>
      <c r="B77" s="11">
        <v>69</v>
      </c>
      <c r="C77" s="11">
        <v>58</v>
      </c>
      <c r="D77" s="11">
        <v>17</v>
      </c>
      <c r="E77" s="11">
        <v>39</v>
      </c>
      <c r="F77" s="11">
        <v>2</v>
      </c>
      <c r="G77" s="11"/>
      <c r="H77" s="11"/>
      <c r="I77" s="11"/>
      <c r="J77" s="11"/>
      <c r="K77" s="11"/>
      <c r="L77" s="11"/>
      <c r="M77" s="11">
        <v>5</v>
      </c>
      <c r="N77" s="11"/>
      <c r="O77" s="11">
        <v>6</v>
      </c>
      <c r="P77" s="11"/>
      <c r="Q77" s="11"/>
      <c r="R77" s="11"/>
      <c r="S77" s="11"/>
      <c r="T77" s="11">
        <v>15.6</v>
      </c>
      <c r="U77" s="11">
        <v>185</v>
      </c>
      <c r="V77" s="11">
        <f t="shared" si="1"/>
        <v>269.6</v>
      </c>
    </row>
    <row r="78" ht="18.75" customHeight="1" spans="1:22">
      <c r="A78" s="51" t="s">
        <v>218</v>
      </c>
      <c r="B78" s="11">
        <v>1355</v>
      </c>
      <c r="C78" s="11">
        <v>1049</v>
      </c>
      <c r="D78" s="11">
        <v>322</v>
      </c>
      <c r="E78" s="11">
        <v>700</v>
      </c>
      <c r="F78" s="11">
        <v>27</v>
      </c>
      <c r="G78" s="11">
        <v>91</v>
      </c>
      <c r="H78" s="11">
        <v>52</v>
      </c>
      <c r="I78" s="11">
        <v>26</v>
      </c>
      <c r="J78" s="11">
        <v>12</v>
      </c>
      <c r="K78" s="11"/>
      <c r="L78" s="11">
        <v>1</v>
      </c>
      <c r="M78" s="11">
        <v>86</v>
      </c>
      <c r="N78" s="11"/>
      <c r="O78" s="11">
        <v>87</v>
      </c>
      <c r="P78" s="11"/>
      <c r="Q78" s="11">
        <v>42</v>
      </c>
      <c r="R78" s="11"/>
      <c r="S78" s="11">
        <v>42</v>
      </c>
      <c r="T78" s="11">
        <v>54</v>
      </c>
      <c r="U78" s="11">
        <v>10</v>
      </c>
      <c r="V78" s="11">
        <f t="shared" si="1"/>
        <v>1419</v>
      </c>
    </row>
    <row r="79" ht="18.75" customHeight="1" spans="1:22">
      <c r="A79" s="51" t="s">
        <v>220</v>
      </c>
      <c r="B79" s="11">
        <v>1688</v>
      </c>
      <c r="C79" s="11">
        <v>1202</v>
      </c>
      <c r="D79" s="11">
        <v>373</v>
      </c>
      <c r="E79" s="11">
        <v>797</v>
      </c>
      <c r="F79" s="11">
        <v>32</v>
      </c>
      <c r="G79" s="11">
        <v>196</v>
      </c>
      <c r="H79" s="11">
        <v>112</v>
      </c>
      <c r="I79" s="11">
        <v>56</v>
      </c>
      <c r="J79" s="11">
        <v>27</v>
      </c>
      <c r="K79" s="11"/>
      <c r="L79" s="11">
        <v>1</v>
      </c>
      <c r="M79" s="11">
        <v>98</v>
      </c>
      <c r="N79" s="11"/>
      <c r="O79" s="11">
        <v>97</v>
      </c>
      <c r="P79" s="11"/>
      <c r="Q79" s="11">
        <v>95</v>
      </c>
      <c r="R79" s="11"/>
      <c r="S79" s="11">
        <v>95</v>
      </c>
      <c r="T79" s="11">
        <v>460</v>
      </c>
      <c r="U79" s="11">
        <v>1400</v>
      </c>
      <c r="V79" s="11">
        <f t="shared" si="1"/>
        <v>3548</v>
      </c>
    </row>
    <row r="80" ht="18.75" customHeight="1" spans="1:22">
      <c r="A80" s="51" t="s">
        <v>222</v>
      </c>
      <c r="B80" s="11">
        <v>43</v>
      </c>
      <c r="C80" s="11">
        <v>24</v>
      </c>
      <c r="D80" s="11">
        <v>10</v>
      </c>
      <c r="E80" s="11">
        <v>12</v>
      </c>
      <c r="F80" s="11">
        <v>2</v>
      </c>
      <c r="G80" s="11">
        <v>15</v>
      </c>
      <c r="H80" s="11">
        <v>7</v>
      </c>
      <c r="I80" s="11">
        <v>4</v>
      </c>
      <c r="J80" s="11">
        <v>3</v>
      </c>
      <c r="K80" s="11"/>
      <c r="L80" s="11">
        <v>1</v>
      </c>
      <c r="M80" s="11">
        <v>4</v>
      </c>
      <c r="N80" s="11"/>
      <c r="O80" s="11"/>
      <c r="P80" s="11"/>
      <c r="Q80" s="11"/>
      <c r="R80" s="11"/>
      <c r="S80" s="11"/>
      <c r="T80" s="11">
        <v>13</v>
      </c>
      <c r="U80" s="11">
        <v>150</v>
      </c>
      <c r="V80" s="11">
        <f t="shared" si="1"/>
        <v>206</v>
      </c>
    </row>
    <row r="81" ht="18.75" customHeight="1" spans="1:22">
      <c r="A81" s="51" t="s">
        <v>224</v>
      </c>
      <c r="B81" s="11">
        <v>696</v>
      </c>
      <c r="C81" s="11">
        <v>519</v>
      </c>
      <c r="D81" s="11">
        <v>130</v>
      </c>
      <c r="E81" s="11">
        <v>378</v>
      </c>
      <c r="F81" s="11">
        <v>11</v>
      </c>
      <c r="G81" s="11">
        <v>88</v>
      </c>
      <c r="H81" s="11">
        <v>47</v>
      </c>
      <c r="I81" s="11">
        <v>24</v>
      </c>
      <c r="J81" s="11">
        <v>14</v>
      </c>
      <c r="K81" s="11"/>
      <c r="L81" s="11">
        <v>3</v>
      </c>
      <c r="M81" s="11">
        <v>43</v>
      </c>
      <c r="N81" s="11">
        <v>14</v>
      </c>
      <c r="O81" s="11">
        <v>2</v>
      </c>
      <c r="P81" s="11"/>
      <c r="Q81" s="11">
        <v>30</v>
      </c>
      <c r="R81" s="11"/>
      <c r="S81" s="11">
        <v>30</v>
      </c>
      <c r="T81" s="11">
        <v>189</v>
      </c>
      <c r="U81" s="11">
        <v>400</v>
      </c>
      <c r="V81" s="11">
        <f t="shared" si="1"/>
        <v>1285</v>
      </c>
    </row>
    <row r="82" ht="18.75" customHeight="1" spans="1:22">
      <c r="A82" s="51" t="s">
        <v>226</v>
      </c>
      <c r="B82" s="11"/>
      <c r="C82" s="11"/>
      <c r="D82" s="11"/>
      <c r="E82" s="11"/>
      <c r="F82" s="11"/>
      <c r="G82" s="11"/>
      <c r="H82" s="11"/>
      <c r="I82" s="11"/>
      <c r="J82" s="11"/>
      <c r="K82" s="11"/>
      <c r="L82" s="11"/>
      <c r="M82" s="11"/>
      <c r="N82" s="11"/>
      <c r="O82" s="11"/>
      <c r="P82" s="11"/>
      <c r="Q82" s="11"/>
      <c r="R82" s="11"/>
      <c r="S82" s="11"/>
      <c r="T82" s="11">
        <v>38</v>
      </c>
      <c r="U82" s="11">
        <v>13</v>
      </c>
      <c r="V82" s="11">
        <f t="shared" si="1"/>
        <v>51</v>
      </c>
    </row>
    <row r="83" ht="18.75" customHeight="1" spans="1:22">
      <c r="A83" s="51" t="s">
        <v>228</v>
      </c>
      <c r="B83" s="11">
        <v>377</v>
      </c>
      <c r="C83" s="11">
        <v>270</v>
      </c>
      <c r="D83" s="11">
        <v>69</v>
      </c>
      <c r="E83" s="11">
        <v>195</v>
      </c>
      <c r="F83" s="11">
        <v>6</v>
      </c>
      <c r="G83" s="11">
        <v>48</v>
      </c>
      <c r="H83" s="11">
        <v>23</v>
      </c>
      <c r="I83" s="11">
        <v>12</v>
      </c>
      <c r="J83" s="11">
        <v>11</v>
      </c>
      <c r="K83" s="11"/>
      <c r="L83" s="11">
        <v>2</v>
      </c>
      <c r="M83" s="11">
        <v>23</v>
      </c>
      <c r="N83" s="11">
        <v>9</v>
      </c>
      <c r="O83" s="11"/>
      <c r="P83" s="11"/>
      <c r="Q83" s="11">
        <v>27</v>
      </c>
      <c r="R83" s="11"/>
      <c r="S83" s="11">
        <v>27</v>
      </c>
      <c r="T83" s="11">
        <v>94.5</v>
      </c>
      <c r="U83" s="11">
        <v>3160</v>
      </c>
      <c r="V83" s="11">
        <f t="shared" si="1"/>
        <v>3631.5</v>
      </c>
    </row>
    <row r="84" ht="18.75" customHeight="1" spans="1:22">
      <c r="A84" s="51" t="s">
        <v>230</v>
      </c>
      <c r="B84" s="11">
        <v>116</v>
      </c>
      <c r="C84" s="11">
        <v>80</v>
      </c>
      <c r="D84" s="11">
        <v>23</v>
      </c>
      <c r="E84" s="11">
        <v>55</v>
      </c>
      <c r="F84" s="11">
        <v>2</v>
      </c>
      <c r="G84" s="11">
        <v>16</v>
      </c>
      <c r="H84" s="11">
        <v>8</v>
      </c>
      <c r="I84" s="11">
        <v>4</v>
      </c>
      <c r="J84" s="11">
        <v>3</v>
      </c>
      <c r="K84" s="11"/>
      <c r="L84" s="11">
        <v>1</v>
      </c>
      <c r="M84" s="11">
        <v>7</v>
      </c>
      <c r="N84" s="11"/>
      <c r="O84" s="11">
        <v>7</v>
      </c>
      <c r="P84" s="11"/>
      <c r="Q84" s="11">
        <v>6</v>
      </c>
      <c r="R84" s="11"/>
      <c r="S84" s="11">
        <v>6</v>
      </c>
      <c r="T84" s="11">
        <v>22</v>
      </c>
      <c r="U84" s="11">
        <v>0</v>
      </c>
      <c r="V84" s="11">
        <f t="shared" si="1"/>
        <v>138</v>
      </c>
    </row>
    <row r="85" ht="18.75" customHeight="1" spans="1:22">
      <c r="A85" s="51" t="s">
        <v>232</v>
      </c>
      <c r="B85" s="11">
        <v>749</v>
      </c>
      <c r="C85" s="11">
        <v>496</v>
      </c>
      <c r="D85" s="11">
        <v>132</v>
      </c>
      <c r="E85" s="11">
        <v>353</v>
      </c>
      <c r="F85" s="11">
        <v>11</v>
      </c>
      <c r="G85" s="11">
        <v>113</v>
      </c>
      <c r="H85" s="11">
        <v>66</v>
      </c>
      <c r="I85" s="11">
        <v>33</v>
      </c>
      <c r="J85" s="11">
        <v>13</v>
      </c>
      <c r="K85" s="11"/>
      <c r="L85" s="11">
        <v>1</v>
      </c>
      <c r="M85" s="11">
        <v>40</v>
      </c>
      <c r="N85" s="11"/>
      <c r="O85" s="11"/>
      <c r="P85" s="11"/>
      <c r="Q85" s="11">
        <v>100</v>
      </c>
      <c r="R85" s="11"/>
      <c r="S85" s="11">
        <v>100</v>
      </c>
      <c r="T85" s="11">
        <v>172</v>
      </c>
      <c r="U85" s="11">
        <v>3085</v>
      </c>
      <c r="V85" s="11">
        <f t="shared" si="1"/>
        <v>4006</v>
      </c>
    </row>
    <row r="86" ht="18.75" customHeight="1" spans="1:22">
      <c r="A86" s="51" t="s">
        <v>234</v>
      </c>
      <c r="B86" s="11">
        <v>4049</v>
      </c>
      <c r="C86" s="11">
        <v>3335</v>
      </c>
      <c r="D86" s="11">
        <v>1020</v>
      </c>
      <c r="E86" s="11">
        <v>2230</v>
      </c>
      <c r="F86" s="11">
        <v>85</v>
      </c>
      <c r="G86" s="11">
        <v>78</v>
      </c>
      <c r="H86" s="11"/>
      <c r="I86" s="11"/>
      <c r="J86" s="11">
        <v>78</v>
      </c>
      <c r="K86" s="11"/>
      <c r="L86" s="11"/>
      <c r="M86" s="11">
        <v>273</v>
      </c>
      <c r="N86" s="11">
        <v>27</v>
      </c>
      <c r="O86" s="11">
        <v>283</v>
      </c>
      <c r="P86" s="11"/>
      <c r="Q86" s="11">
        <v>53</v>
      </c>
      <c r="R86" s="11"/>
      <c r="S86" s="11">
        <v>53</v>
      </c>
      <c r="T86" s="11">
        <v>124</v>
      </c>
      <c r="U86" s="11">
        <v>0</v>
      </c>
      <c r="V86" s="11">
        <f t="shared" si="1"/>
        <v>4173</v>
      </c>
    </row>
    <row r="87" ht="18.75" customHeight="1" spans="1:22">
      <c r="A87" s="51" t="s">
        <v>236</v>
      </c>
      <c r="B87" s="11">
        <v>1967.2</v>
      </c>
      <c r="C87" s="11">
        <v>1486.5</v>
      </c>
      <c r="D87" s="11">
        <v>460</v>
      </c>
      <c r="E87" s="11">
        <v>988</v>
      </c>
      <c r="F87" s="11">
        <v>38.5</v>
      </c>
      <c r="G87" s="11">
        <v>219</v>
      </c>
      <c r="H87" s="11">
        <v>121</v>
      </c>
      <c r="I87" s="11">
        <v>61</v>
      </c>
      <c r="J87" s="11">
        <v>37</v>
      </c>
      <c r="K87" s="11"/>
      <c r="L87" s="11"/>
      <c r="M87" s="11">
        <v>122</v>
      </c>
      <c r="N87" s="11">
        <v>2.7</v>
      </c>
      <c r="O87" s="11">
        <v>125</v>
      </c>
      <c r="P87" s="11"/>
      <c r="Q87" s="11">
        <v>12</v>
      </c>
      <c r="R87" s="11"/>
      <c r="S87" s="11">
        <v>12</v>
      </c>
      <c r="T87" s="11">
        <v>83</v>
      </c>
      <c r="U87" s="11">
        <v>0</v>
      </c>
      <c r="V87" s="11">
        <f t="shared" si="1"/>
        <v>2050.2</v>
      </c>
    </row>
    <row r="88" ht="18.75" customHeight="1" spans="1:22">
      <c r="A88" s="51" t="s">
        <v>238</v>
      </c>
      <c r="B88" s="11">
        <v>2733</v>
      </c>
      <c r="C88" s="11">
        <v>2029</v>
      </c>
      <c r="D88" s="11">
        <v>612</v>
      </c>
      <c r="E88" s="11">
        <v>1366</v>
      </c>
      <c r="F88" s="11">
        <v>51</v>
      </c>
      <c r="G88" s="11">
        <v>253</v>
      </c>
      <c r="H88" s="11">
        <v>160</v>
      </c>
      <c r="I88" s="11">
        <v>80</v>
      </c>
      <c r="J88" s="11">
        <v>13</v>
      </c>
      <c r="K88" s="11"/>
      <c r="L88" s="11"/>
      <c r="M88" s="11">
        <v>167</v>
      </c>
      <c r="N88" s="11"/>
      <c r="O88" s="11">
        <v>173</v>
      </c>
      <c r="P88" s="11"/>
      <c r="Q88" s="11">
        <v>111</v>
      </c>
      <c r="R88" s="11"/>
      <c r="S88" s="11">
        <v>111</v>
      </c>
      <c r="T88" s="11">
        <v>97</v>
      </c>
      <c r="U88" s="11">
        <v>0</v>
      </c>
      <c r="V88" s="11">
        <f t="shared" si="1"/>
        <v>2830</v>
      </c>
    </row>
    <row r="89" ht="18.75" customHeight="1" spans="1:22">
      <c r="A89" s="51" t="s">
        <v>240</v>
      </c>
      <c r="B89" s="11">
        <v>289</v>
      </c>
      <c r="C89" s="11">
        <v>209</v>
      </c>
      <c r="D89" s="11">
        <v>60</v>
      </c>
      <c r="E89" s="11">
        <v>149</v>
      </c>
      <c r="F89" s="11"/>
      <c r="G89" s="11">
        <v>33</v>
      </c>
      <c r="H89" s="11">
        <v>18</v>
      </c>
      <c r="I89" s="11">
        <v>9</v>
      </c>
      <c r="J89" s="11">
        <v>6</v>
      </c>
      <c r="K89" s="11"/>
      <c r="L89" s="11"/>
      <c r="M89" s="11">
        <v>18</v>
      </c>
      <c r="N89" s="11"/>
      <c r="O89" s="11">
        <v>20</v>
      </c>
      <c r="P89" s="11"/>
      <c r="Q89" s="11">
        <v>9</v>
      </c>
      <c r="R89" s="11"/>
      <c r="S89" s="11">
        <v>9</v>
      </c>
      <c r="T89" s="11">
        <v>62</v>
      </c>
      <c r="U89" s="11">
        <v>0</v>
      </c>
      <c r="V89" s="11">
        <f t="shared" si="1"/>
        <v>351</v>
      </c>
    </row>
    <row r="90" ht="18.75" customHeight="1" spans="1:22">
      <c r="A90" s="51" t="s">
        <v>242</v>
      </c>
      <c r="B90" s="11">
        <v>662</v>
      </c>
      <c r="C90" s="11">
        <v>414</v>
      </c>
      <c r="D90" s="11">
        <v>119</v>
      </c>
      <c r="E90" s="11">
        <v>285</v>
      </c>
      <c r="F90" s="11">
        <v>10</v>
      </c>
      <c r="G90" s="11">
        <v>66</v>
      </c>
      <c r="H90" s="11">
        <v>41</v>
      </c>
      <c r="I90" s="11">
        <v>21</v>
      </c>
      <c r="J90" s="11">
        <v>4</v>
      </c>
      <c r="K90" s="11"/>
      <c r="L90" s="11"/>
      <c r="M90" s="11">
        <v>35</v>
      </c>
      <c r="N90" s="11"/>
      <c r="O90" s="11">
        <v>43</v>
      </c>
      <c r="P90" s="11"/>
      <c r="Q90" s="11">
        <v>104</v>
      </c>
      <c r="R90" s="11"/>
      <c r="S90" s="11">
        <v>104</v>
      </c>
      <c r="T90" s="11">
        <v>65</v>
      </c>
      <c r="U90" s="11">
        <v>0</v>
      </c>
      <c r="V90" s="11">
        <f t="shared" si="1"/>
        <v>727</v>
      </c>
    </row>
    <row r="91" ht="18.75" customHeight="1" spans="1:22">
      <c r="A91" s="51" t="s">
        <v>244</v>
      </c>
      <c r="B91" s="11">
        <v>1138</v>
      </c>
      <c r="C91" s="11">
        <v>839</v>
      </c>
      <c r="D91" s="11">
        <v>236</v>
      </c>
      <c r="E91" s="11">
        <v>583</v>
      </c>
      <c r="F91" s="11">
        <v>20</v>
      </c>
      <c r="G91" s="11">
        <v>151</v>
      </c>
      <c r="H91" s="11">
        <v>80</v>
      </c>
      <c r="I91" s="11">
        <v>40</v>
      </c>
      <c r="J91" s="11">
        <v>30</v>
      </c>
      <c r="K91" s="11"/>
      <c r="L91" s="11">
        <v>1</v>
      </c>
      <c r="M91" s="11">
        <v>70</v>
      </c>
      <c r="N91" s="11"/>
      <c r="O91" s="11">
        <v>78</v>
      </c>
      <c r="P91" s="11"/>
      <c r="Q91" s="11"/>
      <c r="R91" s="11"/>
      <c r="S91" s="11"/>
      <c r="T91" s="11">
        <v>56</v>
      </c>
      <c r="U91" s="11">
        <v>0</v>
      </c>
      <c r="V91" s="11">
        <f t="shared" si="1"/>
        <v>1194</v>
      </c>
    </row>
    <row r="92" ht="18.75" customHeight="1" spans="1:22">
      <c r="A92" s="51" t="s">
        <v>246</v>
      </c>
      <c r="B92" s="11">
        <v>179</v>
      </c>
      <c r="C92" s="11">
        <v>152</v>
      </c>
      <c r="D92" s="11">
        <v>45</v>
      </c>
      <c r="E92" s="11">
        <v>103</v>
      </c>
      <c r="F92" s="11">
        <v>4</v>
      </c>
      <c r="G92" s="11"/>
      <c r="H92" s="11"/>
      <c r="I92" s="11"/>
      <c r="J92" s="11"/>
      <c r="K92" s="11"/>
      <c r="L92" s="11"/>
      <c r="M92" s="11">
        <v>13</v>
      </c>
      <c r="N92" s="11"/>
      <c r="O92" s="11">
        <v>14</v>
      </c>
      <c r="P92" s="11"/>
      <c r="Q92" s="11"/>
      <c r="R92" s="11"/>
      <c r="S92" s="11"/>
      <c r="T92" s="11">
        <v>60</v>
      </c>
      <c r="U92" s="11">
        <v>0</v>
      </c>
      <c r="V92" s="11">
        <f t="shared" si="1"/>
        <v>239</v>
      </c>
    </row>
    <row r="93" ht="18.75" customHeight="1" spans="1:22">
      <c r="A93" s="51" t="s">
        <v>248</v>
      </c>
      <c r="B93" s="11">
        <v>552</v>
      </c>
      <c r="C93" s="11">
        <v>420</v>
      </c>
      <c r="D93" s="11">
        <v>143</v>
      </c>
      <c r="E93" s="11">
        <v>265</v>
      </c>
      <c r="F93" s="11">
        <v>12</v>
      </c>
      <c r="G93" s="11">
        <v>67</v>
      </c>
      <c r="H93" s="11">
        <v>35</v>
      </c>
      <c r="I93" s="11">
        <v>18</v>
      </c>
      <c r="J93" s="11">
        <v>13</v>
      </c>
      <c r="K93" s="11"/>
      <c r="L93" s="11">
        <v>1</v>
      </c>
      <c r="M93" s="11">
        <v>34</v>
      </c>
      <c r="N93" s="11"/>
      <c r="O93" s="11">
        <v>31</v>
      </c>
      <c r="P93" s="11"/>
      <c r="Q93" s="11"/>
      <c r="R93" s="11"/>
      <c r="S93" s="11"/>
      <c r="T93" s="11">
        <v>99</v>
      </c>
      <c r="U93" s="11">
        <v>2075</v>
      </c>
      <c r="V93" s="11">
        <f t="shared" si="1"/>
        <v>2726</v>
      </c>
    </row>
    <row r="94" ht="18.75" customHeight="1" spans="1:22">
      <c r="A94" s="51" t="s">
        <v>250</v>
      </c>
      <c r="B94" s="11">
        <v>691</v>
      </c>
      <c r="C94" s="11">
        <v>529</v>
      </c>
      <c r="D94" s="11">
        <v>153</v>
      </c>
      <c r="E94" s="11">
        <v>363</v>
      </c>
      <c r="F94" s="11">
        <v>13</v>
      </c>
      <c r="G94" s="11">
        <v>14</v>
      </c>
      <c r="H94" s="11"/>
      <c r="I94" s="11"/>
      <c r="J94" s="11">
        <v>14</v>
      </c>
      <c r="K94" s="11"/>
      <c r="L94" s="11"/>
      <c r="M94" s="11">
        <v>44</v>
      </c>
      <c r="N94" s="11">
        <v>3</v>
      </c>
      <c r="O94" s="11">
        <v>48</v>
      </c>
      <c r="P94" s="11"/>
      <c r="Q94" s="11">
        <v>53</v>
      </c>
      <c r="R94" s="11"/>
      <c r="S94" s="11">
        <v>53</v>
      </c>
      <c r="T94" s="11">
        <v>5</v>
      </c>
      <c r="U94" s="11">
        <v>0</v>
      </c>
      <c r="V94" s="11">
        <f t="shared" si="1"/>
        <v>696</v>
      </c>
    </row>
    <row r="95" ht="18.75" customHeight="1" spans="1:22">
      <c r="A95" s="51" t="s">
        <v>252</v>
      </c>
      <c r="B95" s="11">
        <v>5088</v>
      </c>
      <c r="C95" s="11">
        <v>3223</v>
      </c>
      <c r="D95" s="11">
        <v>1410</v>
      </c>
      <c r="E95" s="11">
        <v>1695</v>
      </c>
      <c r="F95" s="11">
        <v>118</v>
      </c>
      <c r="G95" s="11">
        <v>760</v>
      </c>
      <c r="H95" s="11">
        <v>410</v>
      </c>
      <c r="I95" s="11">
        <v>220</v>
      </c>
      <c r="J95" s="11">
        <v>110</v>
      </c>
      <c r="K95" s="11"/>
      <c r="L95" s="11">
        <v>20</v>
      </c>
      <c r="M95" s="11">
        <v>281</v>
      </c>
      <c r="N95" s="11">
        <v>137</v>
      </c>
      <c r="O95" s="11">
        <v>445</v>
      </c>
      <c r="P95" s="11"/>
      <c r="Q95" s="11">
        <v>242</v>
      </c>
      <c r="R95" s="11"/>
      <c r="S95" s="11">
        <v>242</v>
      </c>
      <c r="T95" s="11">
        <v>43</v>
      </c>
      <c r="U95" s="11">
        <v>0</v>
      </c>
      <c r="V95" s="11">
        <f t="shared" si="1"/>
        <v>5131</v>
      </c>
    </row>
    <row r="96" ht="18.75" customHeight="1" spans="1:22">
      <c r="A96" s="51" t="s">
        <v>254</v>
      </c>
      <c r="B96" s="11">
        <v>378</v>
      </c>
      <c r="C96" s="11">
        <v>274</v>
      </c>
      <c r="D96" s="11">
        <v>69</v>
      </c>
      <c r="E96" s="11">
        <v>199</v>
      </c>
      <c r="F96" s="11">
        <v>6</v>
      </c>
      <c r="G96" s="11">
        <v>26</v>
      </c>
      <c r="H96" s="11">
        <v>12</v>
      </c>
      <c r="I96" s="11">
        <v>11</v>
      </c>
      <c r="J96" s="11">
        <v>2</v>
      </c>
      <c r="K96" s="11"/>
      <c r="L96" s="11">
        <v>1</v>
      </c>
      <c r="M96" s="11">
        <v>23</v>
      </c>
      <c r="N96" s="11">
        <v>3</v>
      </c>
      <c r="O96" s="11">
        <v>21</v>
      </c>
      <c r="P96" s="11"/>
      <c r="Q96" s="11">
        <v>31</v>
      </c>
      <c r="R96" s="11"/>
      <c r="S96" s="11">
        <v>31</v>
      </c>
      <c r="T96" s="11">
        <v>102.2</v>
      </c>
      <c r="U96" s="11">
        <v>0</v>
      </c>
      <c r="V96" s="11">
        <f t="shared" si="1"/>
        <v>480.2</v>
      </c>
    </row>
    <row r="97" ht="18.75" customHeight="1" spans="1:22">
      <c r="A97" s="51" t="s">
        <v>256</v>
      </c>
      <c r="B97" s="11">
        <v>199</v>
      </c>
      <c r="C97" s="11">
        <v>141</v>
      </c>
      <c r="D97" s="11">
        <v>37</v>
      </c>
      <c r="E97" s="11">
        <v>100</v>
      </c>
      <c r="F97" s="11">
        <v>4</v>
      </c>
      <c r="G97" s="11">
        <v>24</v>
      </c>
      <c r="H97" s="11">
        <v>12</v>
      </c>
      <c r="I97" s="11">
        <v>6</v>
      </c>
      <c r="J97" s="11">
        <v>5</v>
      </c>
      <c r="K97" s="11"/>
      <c r="L97" s="11">
        <v>1</v>
      </c>
      <c r="M97" s="11">
        <v>12</v>
      </c>
      <c r="N97" s="11"/>
      <c r="O97" s="11">
        <v>2</v>
      </c>
      <c r="P97" s="11"/>
      <c r="Q97" s="11">
        <v>20</v>
      </c>
      <c r="R97" s="11"/>
      <c r="S97" s="11">
        <v>20</v>
      </c>
      <c r="T97" s="11">
        <v>52</v>
      </c>
      <c r="U97" s="11">
        <v>25</v>
      </c>
      <c r="V97" s="11">
        <f t="shared" si="1"/>
        <v>276</v>
      </c>
    </row>
    <row r="98" ht="18.75" customHeight="1" spans="1:22">
      <c r="A98" s="51" t="s">
        <v>258</v>
      </c>
      <c r="B98" s="11">
        <v>518</v>
      </c>
      <c r="C98" s="11">
        <v>374</v>
      </c>
      <c r="D98" s="11">
        <v>144</v>
      </c>
      <c r="E98" s="11">
        <v>218</v>
      </c>
      <c r="F98" s="11">
        <v>12</v>
      </c>
      <c r="G98" s="11">
        <v>34</v>
      </c>
      <c r="H98" s="11"/>
      <c r="I98" s="11">
        <v>22</v>
      </c>
      <c r="J98" s="11">
        <v>11</v>
      </c>
      <c r="K98" s="11"/>
      <c r="L98" s="11">
        <v>1</v>
      </c>
      <c r="M98" s="11">
        <v>37</v>
      </c>
      <c r="N98" s="11"/>
      <c r="O98" s="11">
        <v>37</v>
      </c>
      <c r="P98" s="11"/>
      <c r="Q98" s="11">
        <v>36</v>
      </c>
      <c r="R98" s="11"/>
      <c r="S98" s="11">
        <v>36</v>
      </c>
      <c r="T98" s="11">
        <v>164</v>
      </c>
      <c r="U98" s="11">
        <v>830</v>
      </c>
      <c r="V98" s="11">
        <f t="shared" si="1"/>
        <v>1512</v>
      </c>
    </row>
    <row r="99" ht="18.75" customHeight="1" spans="1:22">
      <c r="A99" s="51" t="s">
        <v>364</v>
      </c>
      <c r="B99" s="11">
        <v>492</v>
      </c>
      <c r="C99" s="11">
        <v>344</v>
      </c>
      <c r="D99" s="11">
        <v>117</v>
      </c>
      <c r="E99" s="11">
        <v>217</v>
      </c>
      <c r="F99" s="11">
        <v>10</v>
      </c>
      <c r="G99" s="11">
        <v>80</v>
      </c>
      <c r="H99" s="11">
        <v>39</v>
      </c>
      <c r="I99" s="11">
        <v>20</v>
      </c>
      <c r="J99" s="11">
        <v>15</v>
      </c>
      <c r="K99" s="11"/>
      <c r="L99" s="11">
        <v>6</v>
      </c>
      <c r="M99" s="11">
        <v>41</v>
      </c>
      <c r="N99" s="11">
        <v>27</v>
      </c>
      <c r="O99" s="11"/>
      <c r="P99" s="11"/>
      <c r="Q99" s="11"/>
      <c r="R99" s="11"/>
      <c r="S99" s="11"/>
      <c r="T99" s="11">
        <v>173</v>
      </c>
      <c r="U99" s="11">
        <v>405</v>
      </c>
      <c r="V99" s="11">
        <f t="shared" si="1"/>
        <v>1070</v>
      </c>
    </row>
    <row r="100" ht="18.75" customHeight="1" spans="1:22">
      <c r="A100" s="51" t="s">
        <v>260</v>
      </c>
      <c r="B100" s="11">
        <v>2873</v>
      </c>
      <c r="C100" s="11">
        <v>2011</v>
      </c>
      <c r="D100" s="11">
        <v>600</v>
      </c>
      <c r="E100" s="11">
        <v>1361</v>
      </c>
      <c r="F100" s="11">
        <v>50</v>
      </c>
      <c r="G100" s="11">
        <v>373</v>
      </c>
      <c r="H100" s="11">
        <v>199</v>
      </c>
      <c r="I100" s="11">
        <v>100</v>
      </c>
      <c r="J100" s="11">
        <v>69</v>
      </c>
      <c r="K100" s="11"/>
      <c r="L100" s="11">
        <v>5</v>
      </c>
      <c r="M100" s="11">
        <v>190</v>
      </c>
      <c r="N100" s="11">
        <v>36</v>
      </c>
      <c r="O100" s="11">
        <v>20</v>
      </c>
      <c r="P100" s="11"/>
      <c r="Q100" s="11">
        <v>243</v>
      </c>
      <c r="R100" s="11"/>
      <c r="S100" s="11">
        <v>243</v>
      </c>
      <c r="T100" s="11">
        <v>884.2</v>
      </c>
      <c r="U100" s="11">
        <v>1275</v>
      </c>
      <c r="V100" s="11">
        <f t="shared" si="1"/>
        <v>5032.2</v>
      </c>
    </row>
    <row r="101" ht="18.75" customHeight="1" spans="1:22">
      <c r="A101" s="51" t="s">
        <v>262</v>
      </c>
      <c r="B101" s="11">
        <v>1537</v>
      </c>
      <c r="C101" s="11">
        <v>1156</v>
      </c>
      <c r="D101" s="11">
        <v>330</v>
      </c>
      <c r="E101" s="11">
        <v>799</v>
      </c>
      <c r="F101" s="11">
        <v>27</v>
      </c>
      <c r="G101" s="11">
        <v>167</v>
      </c>
      <c r="H101" s="11">
        <v>89</v>
      </c>
      <c r="I101" s="11">
        <v>45</v>
      </c>
      <c r="J101" s="11">
        <v>32</v>
      </c>
      <c r="K101" s="11"/>
      <c r="L101" s="11">
        <v>1</v>
      </c>
      <c r="M101" s="11">
        <v>110</v>
      </c>
      <c r="N101" s="11"/>
      <c r="O101" s="11">
        <v>3</v>
      </c>
      <c r="P101" s="11"/>
      <c r="Q101" s="11">
        <v>101</v>
      </c>
      <c r="R101" s="11"/>
      <c r="S101" s="11">
        <v>101</v>
      </c>
      <c r="T101" s="11">
        <v>556</v>
      </c>
      <c r="U101" s="11">
        <v>1848</v>
      </c>
      <c r="V101" s="11">
        <f t="shared" si="1"/>
        <v>3941</v>
      </c>
    </row>
    <row r="102" ht="18.75" customHeight="1" spans="1:22">
      <c r="A102" s="51" t="s">
        <v>264</v>
      </c>
      <c r="B102" s="11">
        <v>94</v>
      </c>
      <c r="C102" s="11">
        <v>69</v>
      </c>
      <c r="D102" s="11">
        <v>22</v>
      </c>
      <c r="E102" s="11">
        <v>45</v>
      </c>
      <c r="F102" s="11">
        <v>2</v>
      </c>
      <c r="G102" s="11">
        <v>15</v>
      </c>
      <c r="H102" s="11">
        <v>7</v>
      </c>
      <c r="I102" s="11">
        <v>4</v>
      </c>
      <c r="J102" s="11">
        <v>3</v>
      </c>
      <c r="K102" s="11"/>
      <c r="L102" s="11">
        <v>1</v>
      </c>
      <c r="M102" s="11">
        <v>7</v>
      </c>
      <c r="N102" s="11"/>
      <c r="O102" s="11"/>
      <c r="P102" s="11"/>
      <c r="Q102" s="11">
        <v>3</v>
      </c>
      <c r="R102" s="11"/>
      <c r="S102" s="11">
        <v>3</v>
      </c>
      <c r="T102" s="11">
        <v>19</v>
      </c>
      <c r="U102" s="11">
        <v>460</v>
      </c>
      <c r="V102" s="11">
        <f t="shared" si="1"/>
        <v>573</v>
      </c>
    </row>
    <row r="103" ht="18.75" customHeight="1" spans="1:22">
      <c r="A103" s="51" t="s">
        <v>266</v>
      </c>
      <c r="B103" s="11">
        <v>179</v>
      </c>
      <c r="C103" s="11">
        <v>138</v>
      </c>
      <c r="D103" s="11">
        <v>40</v>
      </c>
      <c r="E103" s="11">
        <v>94</v>
      </c>
      <c r="F103" s="11">
        <v>4</v>
      </c>
      <c r="G103" s="11">
        <v>26</v>
      </c>
      <c r="H103" s="11">
        <v>14</v>
      </c>
      <c r="I103" s="11">
        <v>7</v>
      </c>
      <c r="J103" s="11">
        <v>5</v>
      </c>
      <c r="K103" s="11"/>
      <c r="L103" s="11"/>
      <c r="M103" s="11">
        <v>14</v>
      </c>
      <c r="N103" s="11"/>
      <c r="O103" s="11"/>
      <c r="P103" s="11"/>
      <c r="Q103" s="11">
        <v>1</v>
      </c>
      <c r="R103" s="11"/>
      <c r="S103" s="11">
        <v>1</v>
      </c>
      <c r="T103" s="11">
        <v>43</v>
      </c>
      <c r="U103" s="11">
        <v>40</v>
      </c>
      <c r="V103" s="11">
        <f t="shared" si="1"/>
        <v>262</v>
      </c>
    </row>
    <row r="104" ht="18.75" customHeight="1" spans="1:22">
      <c r="A104" s="51" t="s">
        <v>268</v>
      </c>
      <c r="B104" s="11">
        <v>38</v>
      </c>
      <c r="C104" s="11">
        <v>23</v>
      </c>
      <c r="D104" s="11">
        <v>8</v>
      </c>
      <c r="E104" s="11">
        <v>14</v>
      </c>
      <c r="F104" s="11">
        <v>1</v>
      </c>
      <c r="G104" s="11">
        <v>1</v>
      </c>
      <c r="H104" s="11"/>
      <c r="I104" s="11"/>
      <c r="J104" s="11">
        <v>1</v>
      </c>
      <c r="K104" s="11"/>
      <c r="L104" s="11"/>
      <c r="M104" s="11">
        <v>3</v>
      </c>
      <c r="N104" s="11"/>
      <c r="O104" s="11">
        <v>3</v>
      </c>
      <c r="P104" s="11"/>
      <c r="Q104" s="11">
        <v>8</v>
      </c>
      <c r="R104" s="11"/>
      <c r="S104" s="11">
        <v>8</v>
      </c>
      <c r="T104" s="11">
        <v>15.4</v>
      </c>
      <c r="U104" s="11">
        <v>0</v>
      </c>
      <c r="V104" s="11">
        <f t="shared" si="1"/>
        <v>53.4</v>
      </c>
    </row>
    <row r="105" ht="18.75" customHeight="1" spans="1:22">
      <c r="A105" s="51" t="s">
        <v>270</v>
      </c>
      <c r="B105" s="11">
        <v>150</v>
      </c>
      <c r="C105" s="11">
        <v>105</v>
      </c>
      <c r="D105" s="11">
        <v>38</v>
      </c>
      <c r="E105" s="11">
        <v>64</v>
      </c>
      <c r="F105" s="11">
        <v>3</v>
      </c>
      <c r="G105" s="11">
        <v>18</v>
      </c>
      <c r="H105" s="11">
        <v>12</v>
      </c>
      <c r="I105" s="11"/>
      <c r="J105" s="11">
        <v>5</v>
      </c>
      <c r="K105" s="11"/>
      <c r="L105" s="11">
        <v>1</v>
      </c>
      <c r="M105" s="11">
        <v>13</v>
      </c>
      <c r="N105" s="11"/>
      <c r="O105" s="11">
        <v>12</v>
      </c>
      <c r="P105" s="11"/>
      <c r="Q105" s="11">
        <v>2</v>
      </c>
      <c r="R105" s="11"/>
      <c r="S105" s="11">
        <v>2</v>
      </c>
      <c r="T105" s="11">
        <v>35</v>
      </c>
      <c r="U105" s="11">
        <v>300</v>
      </c>
      <c r="V105" s="11">
        <f t="shared" si="1"/>
        <v>485</v>
      </c>
    </row>
    <row r="106" ht="18.75" customHeight="1" spans="1:22">
      <c r="A106" s="51" t="s">
        <v>272</v>
      </c>
      <c r="B106" s="11">
        <v>82</v>
      </c>
      <c r="C106" s="11">
        <v>58</v>
      </c>
      <c r="D106" s="11">
        <v>18</v>
      </c>
      <c r="E106" s="11">
        <v>38</v>
      </c>
      <c r="F106" s="11">
        <v>2</v>
      </c>
      <c r="G106" s="11">
        <v>12</v>
      </c>
      <c r="H106" s="11">
        <v>5</v>
      </c>
      <c r="I106" s="11">
        <v>3</v>
      </c>
      <c r="J106" s="11">
        <v>3</v>
      </c>
      <c r="K106" s="11"/>
      <c r="L106" s="11">
        <v>1</v>
      </c>
      <c r="M106" s="11">
        <v>6</v>
      </c>
      <c r="N106" s="11"/>
      <c r="O106" s="11"/>
      <c r="P106" s="11"/>
      <c r="Q106" s="11">
        <v>6</v>
      </c>
      <c r="R106" s="11"/>
      <c r="S106" s="11">
        <v>6</v>
      </c>
      <c r="T106" s="11">
        <v>19</v>
      </c>
      <c r="U106" s="11">
        <v>0</v>
      </c>
      <c r="V106" s="11">
        <f t="shared" si="1"/>
        <v>101</v>
      </c>
    </row>
    <row r="107" ht="18.75" customHeight="1" spans="1:22">
      <c r="A107" s="51" t="s">
        <v>422</v>
      </c>
      <c r="B107" s="11">
        <v>419</v>
      </c>
      <c r="C107" s="11">
        <v>260</v>
      </c>
      <c r="D107" s="11">
        <v>80</v>
      </c>
      <c r="E107" s="11">
        <v>172</v>
      </c>
      <c r="F107" s="11">
        <v>8</v>
      </c>
      <c r="G107" s="11">
        <v>82</v>
      </c>
      <c r="H107" s="11">
        <v>47</v>
      </c>
      <c r="I107" s="11">
        <v>24</v>
      </c>
      <c r="J107" s="11">
        <v>9</v>
      </c>
      <c r="K107" s="11"/>
      <c r="L107" s="11">
        <v>2</v>
      </c>
      <c r="M107" s="11">
        <v>26</v>
      </c>
      <c r="N107" s="11">
        <v>5</v>
      </c>
      <c r="O107" s="11"/>
      <c r="P107" s="11"/>
      <c r="Q107" s="11">
        <v>46</v>
      </c>
      <c r="R107" s="11"/>
      <c r="S107" s="11">
        <v>46</v>
      </c>
      <c r="T107" s="11">
        <v>111</v>
      </c>
      <c r="U107" s="11">
        <v>90</v>
      </c>
      <c r="V107" s="11">
        <f t="shared" si="1"/>
        <v>620</v>
      </c>
    </row>
    <row r="108" ht="18.75" customHeight="1" spans="1:22">
      <c r="A108" s="51" t="s">
        <v>424</v>
      </c>
      <c r="B108" s="11">
        <v>364</v>
      </c>
      <c r="C108" s="11">
        <v>243</v>
      </c>
      <c r="D108" s="11">
        <v>76</v>
      </c>
      <c r="E108" s="11">
        <v>161</v>
      </c>
      <c r="F108" s="11">
        <v>6</v>
      </c>
      <c r="G108" s="11">
        <v>60</v>
      </c>
      <c r="H108" s="11">
        <v>32</v>
      </c>
      <c r="I108" s="11">
        <v>16</v>
      </c>
      <c r="J108" s="11">
        <v>11</v>
      </c>
      <c r="K108" s="11"/>
      <c r="L108" s="11">
        <v>1</v>
      </c>
      <c r="M108" s="11">
        <v>23</v>
      </c>
      <c r="N108" s="11"/>
      <c r="O108" s="11"/>
      <c r="P108" s="11"/>
      <c r="Q108" s="11">
        <v>38</v>
      </c>
      <c r="R108" s="11"/>
      <c r="S108" s="11">
        <v>38</v>
      </c>
      <c r="T108" s="11">
        <v>109</v>
      </c>
      <c r="U108" s="11">
        <v>310</v>
      </c>
      <c r="V108" s="11">
        <f t="shared" si="1"/>
        <v>783</v>
      </c>
    </row>
    <row r="109" ht="18.75" customHeight="1" spans="1:22">
      <c r="A109" s="51" t="s">
        <v>426</v>
      </c>
      <c r="B109" s="11">
        <v>237</v>
      </c>
      <c r="C109" s="11">
        <v>178</v>
      </c>
      <c r="D109" s="11">
        <v>55</v>
      </c>
      <c r="E109" s="11">
        <v>118</v>
      </c>
      <c r="F109" s="11">
        <v>5</v>
      </c>
      <c r="G109" s="11">
        <v>38</v>
      </c>
      <c r="H109" s="11">
        <v>20</v>
      </c>
      <c r="I109" s="11">
        <v>9</v>
      </c>
      <c r="J109" s="11">
        <v>8</v>
      </c>
      <c r="K109" s="11"/>
      <c r="L109" s="11">
        <v>1</v>
      </c>
      <c r="M109" s="11">
        <v>19</v>
      </c>
      <c r="N109" s="11"/>
      <c r="O109" s="11">
        <v>2</v>
      </c>
      <c r="P109" s="11"/>
      <c r="Q109" s="11"/>
      <c r="R109" s="11"/>
      <c r="S109" s="11"/>
      <c r="T109" s="11">
        <v>86</v>
      </c>
      <c r="U109" s="11">
        <v>70</v>
      </c>
      <c r="V109" s="11">
        <f t="shared" si="1"/>
        <v>393</v>
      </c>
    </row>
    <row r="110" ht="18.75" customHeight="1" spans="1:22">
      <c r="A110" s="51" t="s">
        <v>428</v>
      </c>
      <c r="B110" s="11">
        <v>41</v>
      </c>
      <c r="C110" s="11">
        <v>29</v>
      </c>
      <c r="D110" s="11">
        <v>9</v>
      </c>
      <c r="E110" s="11">
        <v>19</v>
      </c>
      <c r="F110" s="11">
        <v>1</v>
      </c>
      <c r="G110" s="11">
        <v>9</v>
      </c>
      <c r="H110" s="11">
        <v>4</v>
      </c>
      <c r="I110" s="11">
        <v>2</v>
      </c>
      <c r="J110" s="11">
        <v>2</v>
      </c>
      <c r="K110" s="11"/>
      <c r="L110" s="11">
        <v>1</v>
      </c>
      <c r="M110" s="11">
        <v>3</v>
      </c>
      <c r="N110" s="11"/>
      <c r="O110" s="11"/>
      <c r="P110" s="11"/>
      <c r="Q110" s="11"/>
      <c r="R110" s="11"/>
      <c r="S110" s="11"/>
      <c r="T110" s="11">
        <v>3</v>
      </c>
      <c r="U110" s="11">
        <v>0</v>
      </c>
      <c r="V110" s="11">
        <f t="shared" si="1"/>
        <v>44</v>
      </c>
    </row>
    <row r="111" ht="18.75" customHeight="1" spans="1:22">
      <c r="A111" s="51" t="s">
        <v>278</v>
      </c>
      <c r="B111" s="11">
        <v>840</v>
      </c>
      <c r="C111" s="11">
        <v>580</v>
      </c>
      <c r="D111" s="11">
        <v>186</v>
      </c>
      <c r="E111" s="11">
        <v>379</v>
      </c>
      <c r="F111" s="11">
        <v>15</v>
      </c>
      <c r="G111" s="11">
        <v>122</v>
      </c>
      <c r="H111" s="11">
        <v>64</v>
      </c>
      <c r="I111" s="11">
        <v>32</v>
      </c>
      <c r="J111" s="11">
        <v>24</v>
      </c>
      <c r="K111" s="11"/>
      <c r="L111" s="11">
        <v>2</v>
      </c>
      <c r="M111" s="11">
        <v>57</v>
      </c>
      <c r="N111" s="11">
        <v>10</v>
      </c>
      <c r="O111" s="11">
        <v>4</v>
      </c>
      <c r="P111" s="11"/>
      <c r="Q111" s="11">
        <v>67</v>
      </c>
      <c r="R111" s="11"/>
      <c r="S111" s="11">
        <v>67</v>
      </c>
      <c r="T111" s="11">
        <v>257</v>
      </c>
      <c r="U111" s="11">
        <v>518</v>
      </c>
      <c r="V111" s="11">
        <f t="shared" si="1"/>
        <v>1615</v>
      </c>
    </row>
    <row r="112" ht="18.75" customHeight="1" spans="1:22">
      <c r="A112" s="51" t="s">
        <v>280</v>
      </c>
      <c r="B112" s="11">
        <v>284</v>
      </c>
      <c r="C112" s="11">
        <v>189</v>
      </c>
      <c r="D112" s="11">
        <v>60</v>
      </c>
      <c r="E112" s="11">
        <v>129</v>
      </c>
      <c r="F112" s="11"/>
      <c r="G112" s="11">
        <v>34</v>
      </c>
      <c r="H112" s="11">
        <v>17</v>
      </c>
      <c r="I112" s="11">
        <v>9</v>
      </c>
      <c r="J112" s="11">
        <v>7</v>
      </c>
      <c r="K112" s="11"/>
      <c r="L112" s="11">
        <v>1</v>
      </c>
      <c r="M112" s="11">
        <v>17</v>
      </c>
      <c r="N112" s="11"/>
      <c r="O112" s="11">
        <v>17</v>
      </c>
      <c r="P112" s="11"/>
      <c r="Q112" s="11">
        <v>27</v>
      </c>
      <c r="R112" s="11"/>
      <c r="S112" s="11">
        <v>27</v>
      </c>
      <c r="T112" s="11">
        <v>47</v>
      </c>
      <c r="U112" s="11">
        <v>160</v>
      </c>
      <c r="V112" s="11">
        <f t="shared" si="1"/>
        <v>491</v>
      </c>
    </row>
    <row r="113" ht="18.75" customHeight="1" spans="1:22">
      <c r="A113" s="51" t="s">
        <v>282</v>
      </c>
      <c r="B113" s="11">
        <v>62.5</v>
      </c>
      <c r="C113" s="11">
        <v>47</v>
      </c>
      <c r="D113" s="11">
        <v>14</v>
      </c>
      <c r="E113" s="11">
        <v>31</v>
      </c>
      <c r="F113" s="11">
        <v>2</v>
      </c>
      <c r="G113" s="11">
        <v>11</v>
      </c>
      <c r="H113" s="11">
        <v>5</v>
      </c>
      <c r="I113" s="11">
        <v>3</v>
      </c>
      <c r="J113" s="11">
        <v>2</v>
      </c>
      <c r="K113" s="11"/>
      <c r="L113" s="11">
        <v>1</v>
      </c>
      <c r="M113" s="11">
        <v>4.5</v>
      </c>
      <c r="N113" s="11"/>
      <c r="O113" s="11"/>
      <c r="P113" s="11"/>
      <c r="Q113" s="11"/>
      <c r="R113" s="11"/>
      <c r="S113" s="11"/>
      <c r="T113" s="11">
        <v>18</v>
      </c>
      <c r="U113" s="11">
        <v>0</v>
      </c>
      <c r="V113" s="11">
        <f t="shared" si="1"/>
        <v>80.5</v>
      </c>
    </row>
    <row r="114" ht="18.75" customHeight="1" spans="1:22">
      <c r="A114" s="51" t="s">
        <v>284</v>
      </c>
      <c r="B114" s="11">
        <v>35.4</v>
      </c>
      <c r="C114" s="11">
        <v>26</v>
      </c>
      <c r="D114" s="11">
        <v>8</v>
      </c>
      <c r="E114" s="11">
        <v>17</v>
      </c>
      <c r="F114" s="11">
        <v>1</v>
      </c>
      <c r="G114" s="11">
        <v>7</v>
      </c>
      <c r="H114" s="11">
        <v>3</v>
      </c>
      <c r="I114" s="11">
        <v>2</v>
      </c>
      <c r="J114" s="11">
        <v>1</v>
      </c>
      <c r="K114" s="11"/>
      <c r="L114" s="11">
        <v>1</v>
      </c>
      <c r="M114" s="11">
        <v>2.4</v>
      </c>
      <c r="N114" s="11"/>
      <c r="O114" s="11"/>
      <c r="P114" s="11"/>
      <c r="Q114" s="11"/>
      <c r="R114" s="11"/>
      <c r="S114" s="11"/>
      <c r="T114" s="11">
        <v>18</v>
      </c>
      <c r="U114" s="11">
        <v>0</v>
      </c>
      <c r="V114" s="11">
        <f t="shared" si="1"/>
        <v>53.4</v>
      </c>
    </row>
    <row r="115" ht="18.75" customHeight="1" spans="1:22">
      <c r="A115" s="51" t="s">
        <v>285</v>
      </c>
      <c r="B115" s="11">
        <v>885</v>
      </c>
      <c r="C115" s="11">
        <v>581</v>
      </c>
      <c r="D115" s="11">
        <v>178</v>
      </c>
      <c r="E115" s="11">
        <v>388</v>
      </c>
      <c r="F115" s="11">
        <v>15</v>
      </c>
      <c r="G115" s="11">
        <v>119</v>
      </c>
      <c r="H115" s="11">
        <v>63</v>
      </c>
      <c r="I115" s="11">
        <v>32</v>
      </c>
      <c r="J115" s="11">
        <v>23</v>
      </c>
      <c r="K115" s="11"/>
      <c r="L115" s="11">
        <v>1</v>
      </c>
      <c r="M115" s="11">
        <v>57</v>
      </c>
      <c r="N115" s="11"/>
      <c r="O115" s="11"/>
      <c r="P115" s="11"/>
      <c r="Q115" s="11">
        <v>128</v>
      </c>
      <c r="R115" s="11"/>
      <c r="S115" s="11">
        <v>128</v>
      </c>
      <c r="T115" s="11">
        <v>248</v>
      </c>
      <c r="U115" s="11">
        <v>300</v>
      </c>
      <c r="V115" s="11">
        <f t="shared" si="1"/>
        <v>1433</v>
      </c>
    </row>
    <row r="116" ht="18.75" customHeight="1" spans="1:22">
      <c r="A116" s="51" t="s">
        <v>287</v>
      </c>
      <c r="B116" s="11">
        <v>54</v>
      </c>
      <c r="C116" s="11">
        <v>37</v>
      </c>
      <c r="D116" s="11">
        <v>20</v>
      </c>
      <c r="E116" s="11">
        <v>17</v>
      </c>
      <c r="F116" s="11"/>
      <c r="G116" s="11">
        <v>7</v>
      </c>
      <c r="H116" s="11">
        <v>3</v>
      </c>
      <c r="I116" s="11">
        <v>2</v>
      </c>
      <c r="J116" s="11">
        <v>1</v>
      </c>
      <c r="K116" s="11"/>
      <c r="L116" s="11">
        <v>1</v>
      </c>
      <c r="M116" s="11">
        <v>5</v>
      </c>
      <c r="N116" s="11"/>
      <c r="O116" s="11">
        <v>5</v>
      </c>
      <c r="P116" s="11"/>
      <c r="Q116" s="11"/>
      <c r="R116" s="11"/>
      <c r="S116" s="11"/>
      <c r="T116" s="11">
        <v>16</v>
      </c>
      <c r="U116" s="11">
        <v>0</v>
      </c>
      <c r="V116" s="11">
        <f t="shared" si="1"/>
        <v>70</v>
      </c>
    </row>
    <row r="117" ht="18.75" customHeight="1" spans="1:22">
      <c r="A117" s="51" t="s">
        <v>274</v>
      </c>
      <c r="B117" s="11">
        <v>158</v>
      </c>
      <c r="C117" s="11">
        <v>109</v>
      </c>
      <c r="D117" s="11">
        <v>38</v>
      </c>
      <c r="E117" s="11">
        <v>67</v>
      </c>
      <c r="F117" s="11">
        <v>4</v>
      </c>
      <c r="G117" s="11">
        <v>23</v>
      </c>
      <c r="H117" s="11">
        <v>11</v>
      </c>
      <c r="I117" s="11">
        <v>6</v>
      </c>
      <c r="J117" s="11">
        <v>5</v>
      </c>
      <c r="K117" s="11"/>
      <c r="L117" s="11">
        <v>1</v>
      </c>
      <c r="M117" s="11">
        <v>13</v>
      </c>
      <c r="N117" s="11"/>
      <c r="O117" s="11">
        <v>13</v>
      </c>
      <c r="P117" s="11"/>
      <c r="Q117" s="11"/>
      <c r="R117" s="11"/>
      <c r="S117" s="11"/>
      <c r="T117" s="11">
        <v>35</v>
      </c>
      <c r="U117" s="11">
        <v>10</v>
      </c>
      <c r="V117" s="11">
        <f t="shared" si="1"/>
        <v>203</v>
      </c>
    </row>
    <row r="118" ht="18.75" customHeight="1" spans="1:22">
      <c r="A118" s="51" t="s">
        <v>289</v>
      </c>
      <c r="B118" s="11">
        <v>103.7</v>
      </c>
      <c r="C118" s="11">
        <v>64</v>
      </c>
      <c r="D118" s="11">
        <v>19</v>
      </c>
      <c r="E118" s="11">
        <v>43</v>
      </c>
      <c r="F118" s="11">
        <v>2</v>
      </c>
      <c r="G118" s="11">
        <v>10.2</v>
      </c>
      <c r="H118" s="11">
        <v>4</v>
      </c>
      <c r="I118" s="11">
        <v>3</v>
      </c>
      <c r="J118" s="11">
        <v>2.2</v>
      </c>
      <c r="K118" s="11"/>
      <c r="L118" s="11">
        <v>1</v>
      </c>
      <c r="M118" s="11">
        <v>5.3</v>
      </c>
      <c r="N118" s="11"/>
      <c r="O118" s="11">
        <v>2.2</v>
      </c>
      <c r="P118" s="11"/>
      <c r="Q118" s="11">
        <v>22</v>
      </c>
      <c r="R118" s="11"/>
      <c r="S118" s="11">
        <v>22</v>
      </c>
      <c r="T118" s="11">
        <v>31</v>
      </c>
      <c r="U118" s="11">
        <v>195</v>
      </c>
      <c r="V118" s="11">
        <f t="shared" si="1"/>
        <v>329.7</v>
      </c>
    </row>
    <row r="119" ht="18.75" customHeight="1" spans="1:22">
      <c r="A119" s="51" t="s">
        <v>291</v>
      </c>
      <c r="B119" s="11">
        <v>145</v>
      </c>
      <c r="C119" s="11">
        <v>98</v>
      </c>
      <c r="D119" s="11">
        <v>32</v>
      </c>
      <c r="E119" s="11">
        <v>66</v>
      </c>
      <c r="F119" s="11"/>
      <c r="G119" s="11">
        <v>20</v>
      </c>
      <c r="H119" s="11">
        <v>10</v>
      </c>
      <c r="I119" s="11">
        <v>5</v>
      </c>
      <c r="J119" s="11">
        <v>4</v>
      </c>
      <c r="K119" s="11"/>
      <c r="L119" s="11">
        <v>1</v>
      </c>
      <c r="M119" s="11">
        <v>10</v>
      </c>
      <c r="N119" s="11"/>
      <c r="O119" s="11">
        <v>9</v>
      </c>
      <c r="P119" s="11"/>
      <c r="Q119" s="11">
        <v>8</v>
      </c>
      <c r="R119" s="11"/>
      <c r="S119" s="11">
        <v>8</v>
      </c>
      <c r="T119" s="11">
        <v>25</v>
      </c>
      <c r="U119" s="11">
        <v>7</v>
      </c>
      <c r="V119" s="11">
        <f t="shared" si="1"/>
        <v>177</v>
      </c>
    </row>
    <row r="120" ht="18.75" customHeight="1" spans="1:22">
      <c r="A120" s="51" t="s">
        <v>293</v>
      </c>
      <c r="B120" s="11">
        <v>73</v>
      </c>
      <c r="C120" s="11">
        <v>46</v>
      </c>
      <c r="D120" s="11">
        <v>17</v>
      </c>
      <c r="E120" s="11">
        <v>29</v>
      </c>
      <c r="F120" s="11"/>
      <c r="G120" s="11">
        <v>13</v>
      </c>
      <c r="H120" s="11">
        <v>6</v>
      </c>
      <c r="I120" s="11">
        <v>3</v>
      </c>
      <c r="J120" s="11">
        <v>3</v>
      </c>
      <c r="K120" s="11"/>
      <c r="L120" s="11">
        <v>1</v>
      </c>
      <c r="M120" s="11">
        <v>5</v>
      </c>
      <c r="N120" s="11"/>
      <c r="O120" s="11">
        <v>5</v>
      </c>
      <c r="P120" s="11"/>
      <c r="Q120" s="11">
        <v>4</v>
      </c>
      <c r="R120" s="11"/>
      <c r="S120" s="11">
        <v>4</v>
      </c>
      <c r="T120" s="11">
        <v>16</v>
      </c>
      <c r="U120" s="11">
        <v>12</v>
      </c>
      <c r="V120" s="11">
        <f t="shared" si="1"/>
        <v>101</v>
      </c>
    </row>
    <row r="121" ht="18.75" customHeight="1" spans="1:22">
      <c r="A121" s="51" t="s">
        <v>295</v>
      </c>
      <c r="B121" s="11">
        <v>221</v>
      </c>
      <c r="C121" s="11">
        <v>126</v>
      </c>
      <c r="D121" s="11">
        <v>80</v>
      </c>
      <c r="E121" s="11">
        <v>46</v>
      </c>
      <c r="F121" s="11"/>
      <c r="G121" s="11">
        <v>27</v>
      </c>
      <c r="H121" s="11">
        <v>13</v>
      </c>
      <c r="I121" s="11">
        <v>7</v>
      </c>
      <c r="J121" s="11">
        <v>6</v>
      </c>
      <c r="K121" s="11"/>
      <c r="L121" s="11">
        <v>1</v>
      </c>
      <c r="M121" s="11">
        <v>14</v>
      </c>
      <c r="N121" s="11"/>
      <c r="O121" s="11">
        <v>14</v>
      </c>
      <c r="P121" s="11"/>
      <c r="Q121" s="11">
        <v>40</v>
      </c>
      <c r="R121" s="11"/>
      <c r="S121" s="11">
        <v>40</v>
      </c>
      <c r="T121" s="11">
        <v>46</v>
      </c>
      <c r="U121" s="11">
        <v>27</v>
      </c>
      <c r="V121" s="11">
        <f t="shared" si="1"/>
        <v>294</v>
      </c>
    </row>
    <row r="122" ht="18.75" customHeight="1" spans="1:22">
      <c r="A122" s="51" t="s">
        <v>297</v>
      </c>
      <c r="B122" s="11">
        <v>850.5</v>
      </c>
      <c r="C122" s="11">
        <v>596</v>
      </c>
      <c r="D122" s="11">
        <v>184</v>
      </c>
      <c r="E122" s="11">
        <v>395</v>
      </c>
      <c r="F122" s="11">
        <v>17</v>
      </c>
      <c r="G122" s="11">
        <v>124</v>
      </c>
      <c r="H122" s="11">
        <v>65</v>
      </c>
      <c r="I122" s="11">
        <v>33</v>
      </c>
      <c r="J122" s="11">
        <v>24</v>
      </c>
      <c r="K122" s="11"/>
      <c r="L122" s="11">
        <v>2</v>
      </c>
      <c r="M122" s="11">
        <v>58</v>
      </c>
      <c r="N122" s="11">
        <v>5</v>
      </c>
      <c r="O122" s="11"/>
      <c r="P122" s="11"/>
      <c r="Q122" s="11">
        <v>67.5</v>
      </c>
      <c r="R122" s="11"/>
      <c r="S122" s="11">
        <v>67.5</v>
      </c>
      <c r="T122" s="11">
        <v>262</v>
      </c>
      <c r="U122" s="11">
        <v>207</v>
      </c>
      <c r="V122" s="11">
        <f t="shared" si="1"/>
        <v>1319.5</v>
      </c>
    </row>
    <row r="123" ht="18.75" customHeight="1" spans="1:22">
      <c r="A123" s="51" t="s">
        <v>299</v>
      </c>
      <c r="B123" s="11">
        <v>31.2</v>
      </c>
      <c r="C123" s="11">
        <v>16</v>
      </c>
      <c r="D123" s="11">
        <v>12</v>
      </c>
      <c r="E123" s="11">
        <v>4</v>
      </c>
      <c r="F123" s="11"/>
      <c r="G123" s="11">
        <v>5</v>
      </c>
      <c r="H123" s="11">
        <v>2</v>
      </c>
      <c r="I123" s="11">
        <v>1</v>
      </c>
      <c r="J123" s="11">
        <v>1</v>
      </c>
      <c r="K123" s="11"/>
      <c r="L123" s="11">
        <v>1</v>
      </c>
      <c r="M123" s="11">
        <v>1.2</v>
      </c>
      <c r="N123" s="11"/>
      <c r="O123" s="11">
        <v>2</v>
      </c>
      <c r="P123" s="11"/>
      <c r="Q123" s="11">
        <v>7</v>
      </c>
      <c r="R123" s="11"/>
      <c r="S123" s="11">
        <v>7</v>
      </c>
      <c r="T123" s="11">
        <v>16</v>
      </c>
      <c r="U123" s="11">
        <v>34</v>
      </c>
      <c r="V123" s="11">
        <f t="shared" si="1"/>
        <v>81.2</v>
      </c>
    </row>
    <row r="124" ht="18.75" customHeight="1" spans="1:22">
      <c r="A124" s="51" t="s">
        <v>301</v>
      </c>
      <c r="B124" s="11">
        <v>1029</v>
      </c>
      <c r="C124" s="11">
        <v>671</v>
      </c>
      <c r="D124" s="11">
        <v>206</v>
      </c>
      <c r="E124" s="11">
        <v>449</v>
      </c>
      <c r="F124" s="11">
        <v>16</v>
      </c>
      <c r="G124" s="11">
        <v>162</v>
      </c>
      <c r="H124" s="11">
        <v>67</v>
      </c>
      <c r="I124" s="11">
        <v>32</v>
      </c>
      <c r="J124" s="11">
        <v>46</v>
      </c>
      <c r="K124" s="11"/>
      <c r="L124" s="11">
        <v>17</v>
      </c>
      <c r="M124" s="11">
        <v>64</v>
      </c>
      <c r="N124" s="11">
        <v>66</v>
      </c>
      <c r="O124" s="11">
        <v>6</v>
      </c>
      <c r="P124" s="11"/>
      <c r="Q124" s="11">
        <v>60</v>
      </c>
      <c r="R124" s="11"/>
      <c r="S124" s="11">
        <v>60</v>
      </c>
      <c r="T124" s="11">
        <v>268</v>
      </c>
      <c r="U124" s="11">
        <v>1048</v>
      </c>
      <c r="V124" s="11">
        <f t="shared" si="1"/>
        <v>2345</v>
      </c>
    </row>
    <row r="125" ht="18.75" customHeight="1" spans="1:22">
      <c r="A125" s="51" t="s">
        <v>303</v>
      </c>
      <c r="B125" s="11"/>
      <c r="C125" s="11"/>
      <c r="D125" s="11"/>
      <c r="E125" s="11"/>
      <c r="F125" s="11"/>
      <c r="G125" s="11"/>
      <c r="H125" s="11"/>
      <c r="I125" s="11"/>
      <c r="J125" s="11"/>
      <c r="K125" s="11"/>
      <c r="L125" s="11"/>
      <c r="M125" s="11"/>
      <c r="N125" s="11"/>
      <c r="O125" s="11"/>
      <c r="P125" s="11"/>
      <c r="Q125" s="11"/>
      <c r="R125" s="11"/>
      <c r="S125" s="11"/>
      <c r="T125" s="11"/>
      <c r="U125" s="11">
        <v>180</v>
      </c>
      <c r="V125" s="11">
        <f t="shared" si="1"/>
        <v>180</v>
      </c>
    </row>
    <row r="126" ht="32.25" customHeight="1" spans="1:22">
      <c r="A126" s="51" t="s">
        <v>305</v>
      </c>
      <c r="B126" s="11">
        <v>395</v>
      </c>
      <c r="C126" s="11">
        <v>299</v>
      </c>
      <c r="D126" s="11">
        <v>88</v>
      </c>
      <c r="E126" s="11">
        <v>204</v>
      </c>
      <c r="F126" s="11">
        <v>7</v>
      </c>
      <c r="G126" s="11">
        <v>54</v>
      </c>
      <c r="H126" s="11">
        <v>28</v>
      </c>
      <c r="I126" s="11">
        <v>14</v>
      </c>
      <c r="J126" s="11">
        <v>11</v>
      </c>
      <c r="K126" s="11"/>
      <c r="L126" s="11">
        <v>1</v>
      </c>
      <c r="M126" s="11">
        <v>31</v>
      </c>
      <c r="N126" s="11"/>
      <c r="O126" s="11"/>
      <c r="P126" s="11"/>
      <c r="Q126" s="11">
        <v>11</v>
      </c>
      <c r="R126" s="11"/>
      <c r="S126" s="11">
        <v>11</v>
      </c>
      <c r="T126" s="11">
        <v>108</v>
      </c>
      <c r="U126" s="11">
        <v>0</v>
      </c>
      <c r="V126" s="11">
        <f t="shared" si="1"/>
        <v>503</v>
      </c>
    </row>
    <row r="127" ht="18.75" customHeight="1" spans="1:22">
      <c r="A127" s="51" t="s">
        <v>307</v>
      </c>
      <c r="B127" s="11">
        <v>9.5</v>
      </c>
      <c r="C127" s="11"/>
      <c r="D127" s="11"/>
      <c r="E127" s="11"/>
      <c r="F127" s="11"/>
      <c r="G127" s="11"/>
      <c r="H127" s="11"/>
      <c r="I127" s="11"/>
      <c r="J127" s="11"/>
      <c r="K127" s="11"/>
      <c r="L127" s="11"/>
      <c r="M127" s="11"/>
      <c r="N127" s="11"/>
      <c r="O127" s="11"/>
      <c r="P127" s="11"/>
      <c r="Q127" s="11">
        <v>9.5</v>
      </c>
      <c r="R127" s="11"/>
      <c r="S127" s="11">
        <v>9.5</v>
      </c>
      <c r="T127" s="11"/>
      <c r="U127" s="11">
        <v>0</v>
      </c>
      <c r="V127" s="11">
        <f t="shared" si="1"/>
        <v>9.5</v>
      </c>
    </row>
    <row r="128" ht="18.75" customHeight="1" spans="1:22">
      <c r="A128" s="51" t="s">
        <v>309</v>
      </c>
      <c r="B128" s="11">
        <v>121.7</v>
      </c>
      <c r="C128" s="11">
        <v>81</v>
      </c>
      <c r="D128" s="11">
        <v>32</v>
      </c>
      <c r="E128" s="11">
        <v>49</v>
      </c>
      <c r="F128" s="11"/>
      <c r="G128" s="11">
        <v>14.3</v>
      </c>
      <c r="H128" s="11">
        <v>7.3</v>
      </c>
      <c r="I128" s="11">
        <v>3.7</v>
      </c>
      <c r="J128" s="11">
        <v>2.8</v>
      </c>
      <c r="K128" s="11"/>
      <c r="L128" s="11">
        <v>0.5</v>
      </c>
      <c r="M128" s="11">
        <v>8.4</v>
      </c>
      <c r="N128" s="11"/>
      <c r="O128" s="11">
        <v>9</v>
      </c>
      <c r="P128" s="11"/>
      <c r="Q128" s="11">
        <v>9</v>
      </c>
      <c r="R128" s="11"/>
      <c r="S128" s="11">
        <v>9</v>
      </c>
      <c r="T128" s="11">
        <v>43</v>
      </c>
      <c r="U128" s="11">
        <v>10</v>
      </c>
      <c r="V128" s="11">
        <f t="shared" si="1"/>
        <v>174.7</v>
      </c>
    </row>
    <row r="129" ht="18.75" customHeight="1" spans="1:22">
      <c r="A129" s="51" t="s">
        <v>311</v>
      </c>
      <c r="B129" s="11">
        <v>22.4</v>
      </c>
      <c r="C129" s="11">
        <v>14</v>
      </c>
      <c r="D129" s="11">
        <v>9</v>
      </c>
      <c r="E129" s="11">
        <v>5</v>
      </c>
      <c r="F129" s="11"/>
      <c r="G129" s="11">
        <v>5</v>
      </c>
      <c r="H129" s="11">
        <v>2</v>
      </c>
      <c r="I129" s="11">
        <v>1</v>
      </c>
      <c r="J129" s="11">
        <v>1</v>
      </c>
      <c r="K129" s="11"/>
      <c r="L129" s="11">
        <v>1</v>
      </c>
      <c r="M129" s="11">
        <v>1.4</v>
      </c>
      <c r="N129" s="11"/>
      <c r="O129" s="11">
        <v>2</v>
      </c>
      <c r="P129" s="11"/>
      <c r="Q129" s="11"/>
      <c r="R129" s="11"/>
      <c r="S129" s="11"/>
      <c r="T129" s="11">
        <v>3.2</v>
      </c>
      <c r="U129" s="11">
        <v>0</v>
      </c>
      <c r="V129" s="11">
        <f t="shared" si="1"/>
        <v>25.6</v>
      </c>
    </row>
    <row r="130" ht="18.75" customHeight="1" spans="1:22">
      <c r="A130" s="51" t="s">
        <v>313</v>
      </c>
      <c r="B130" s="11">
        <v>456</v>
      </c>
      <c r="C130" s="11">
        <v>291</v>
      </c>
      <c r="D130" s="11">
        <v>110</v>
      </c>
      <c r="E130" s="11">
        <v>177</v>
      </c>
      <c r="F130" s="11">
        <v>4</v>
      </c>
      <c r="G130" s="11">
        <v>50</v>
      </c>
      <c r="H130" s="11">
        <v>26</v>
      </c>
      <c r="I130" s="11">
        <v>13</v>
      </c>
      <c r="J130" s="11">
        <v>10</v>
      </c>
      <c r="K130" s="11"/>
      <c r="L130" s="11">
        <v>1</v>
      </c>
      <c r="M130" s="11">
        <v>34</v>
      </c>
      <c r="N130" s="11"/>
      <c r="O130" s="11">
        <v>11</v>
      </c>
      <c r="P130" s="11"/>
      <c r="Q130" s="11">
        <v>70</v>
      </c>
      <c r="R130" s="11"/>
      <c r="S130" s="11">
        <v>70</v>
      </c>
      <c r="T130" s="11">
        <v>89</v>
      </c>
      <c r="U130" s="11">
        <v>630</v>
      </c>
      <c r="V130" s="11">
        <f t="shared" si="1"/>
        <v>1175</v>
      </c>
    </row>
    <row r="131" ht="18.75" customHeight="1" spans="1:22">
      <c r="A131" s="51" t="s">
        <v>315</v>
      </c>
      <c r="B131" s="11">
        <v>387.9</v>
      </c>
      <c r="C131" s="11">
        <v>261.4</v>
      </c>
      <c r="D131" s="11">
        <v>79</v>
      </c>
      <c r="E131" s="11">
        <v>174</v>
      </c>
      <c r="F131" s="11">
        <v>8.4</v>
      </c>
      <c r="G131" s="11">
        <v>54</v>
      </c>
      <c r="H131" s="11">
        <v>27</v>
      </c>
      <c r="I131" s="11">
        <v>14</v>
      </c>
      <c r="J131" s="11">
        <v>10</v>
      </c>
      <c r="K131" s="11"/>
      <c r="L131" s="11">
        <v>3</v>
      </c>
      <c r="M131" s="11">
        <v>23.5</v>
      </c>
      <c r="N131" s="11">
        <v>10</v>
      </c>
      <c r="O131" s="11"/>
      <c r="P131" s="11"/>
      <c r="Q131" s="11">
        <v>39</v>
      </c>
      <c r="R131" s="11"/>
      <c r="S131" s="11">
        <v>39</v>
      </c>
      <c r="T131" s="11">
        <v>105</v>
      </c>
      <c r="U131" s="11">
        <v>9</v>
      </c>
      <c r="V131" s="11">
        <f t="shared" si="1"/>
        <v>501.9</v>
      </c>
    </row>
    <row r="132" ht="18.75" customHeight="1" spans="1:22">
      <c r="A132" s="51" t="s">
        <v>317</v>
      </c>
      <c r="B132" s="11">
        <v>155</v>
      </c>
      <c r="C132" s="11">
        <v>57</v>
      </c>
      <c r="D132" s="11">
        <v>18</v>
      </c>
      <c r="E132" s="11">
        <v>37</v>
      </c>
      <c r="F132" s="11">
        <v>2</v>
      </c>
      <c r="G132" s="11">
        <v>15</v>
      </c>
      <c r="H132" s="11">
        <v>7</v>
      </c>
      <c r="I132" s="11">
        <v>4</v>
      </c>
      <c r="J132" s="11">
        <v>3</v>
      </c>
      <c r="K132" s="11"/>
      <c r="L132" s="11">
        <v>1</v>
      </c>
      <c r="M132" s="11">
        <v>7</v>
      </c>
      <c r="N132" s="11"/>
      <c r="O132" s="11"/>
      <c r="P132" s="11"/>
      <c r="Q132" s="11">
        <v>76</v>
      </c>
      <c r="R132" s="11"/>
      <c r="S132" s="11">
        <v>76</v>
      </c>
      <c r="T132" s="11">
        <v>63</v>
      </c>
      <c r="U132" s="11">
        <v>0</v>
      </c>
      <c r="V132" s="11">
        <f t="shared" si="1"/>
        <v>218</v>
      </c>
    </row>
    <row r="133" ht="18.75" customHeight="1" spans="1:22">
      <c r="A133" s="51" t="s">
        <v>319</v>
      </c>
      <c r="B133" s="11">
        <v>86.6</v>
      </c>
      <c r="C133" s="11"/>
      <c r="D133" s="11"/>
      <c r="E133" s="11"/>
      <c r="F133" s="11"/>
      <c r="G133" s="11"/>
      <c r="H133" s="11"/>
      <c r="I133" s="11"/>
      <c r="J133" s="11"/>
      <c r="K133" s="11"/>
      <c r="L133" s="11"/>
      <c r="M133" s="11"/>
      <c r="N133" s="11"/>
      <c r="O133" s="11"/>
      <c r="P133" s="11"/>
      <c r="Q133" s="11">
        <v>86.6</v>
      </c>
      <c r="R133" s="11"/>
      <c r="S133" s="11">
        <v>86.6</v>
      </c>
      <c r="T133" s="11">
        <v>40</v>
      </c>
      <c r="U133" s="11">
        <v>0</v>
      </c>
      <c r="V133" s="11">
        <f t="shared" si="1"/>
        <v>126.6</v>
      </c>
    </row>
    <row r="134" ht="18.75" customHeight="1" spans="1:22">
      <c r="A134" s="51" t="s">
        <v>321</v>
      </c>
      <c r="B134" s="11">
        <v>23</v>
      </c>
      <c r="C134" s="11"/>
      <c r="D134" s="11"/>
      <c r="E134" s="11"/>
      <c r="F134" s="11"/>
      <c r="G134" s="11"/>
      <c r="H134" s="11"/>
      <c r="I134" s="11"/>
      <c r="J134" s="11"/>
      <c r="K134" s="11"/>
      <c r="L134" s="11"/>
      <c r="M134" s="11"/>
      <c r="N134" s="11"/>
      <c r="O134" s="11"/>
      <c r="P134" s="11"/>
      <c r="Q134" s="11">
        <v>23</v>
      </c>
      <c r="R134" s="11"/>
      <c r="S134" s="11">
        <v>23</v>
      </c>
      <c r="T134" s="11">
        <v>40</v>
      </c>
      <c r="U134" s="11">
        <v>0</v>
      </c>
      <c r="V134" s="11">
        <f t="shared" si="1"/>
        <v>63</v>
      </c>
    </row>
    <row r="135" ht="18.75" customHeight="1" spans="1:22">
      <c r="A135" s="51" t="s">
        <v>323</v>
      </c>
      <c r="B135" s="11">
        <v>527.5</v>
      </c>
      <c r="C135" s="11">
        <v>373</v>
      </c>
      <c r="D135" s="11">
        <v>108</v>
      </c>
      <c r="E135" s="11">
        <v>257</v>
      </c>
      <c r="F135" s="11">
        <v>8</v>
      </c>
      <c r="G135" s="11">
        <v>78</v>
      </c>
      <c r="H135" s="11">
        <v>40</v>
      </c>
      <c r="I135" s="11">
        <v>20</v>
      </c>
      <c r="J135" s="11">
        <v>15</v>
      </c>
      <c r="K135" s="11"/>
      <c r="L135" s="11">
        <v>3</v>
      </c>
      <c r="M135" s="11">
        <v>35.5</v>
      </c>
      <c r="N135" s="11">
        <v>22</v>
      </c>
      <c r="O135" s="11">
        <v>4</v>
      </c>
      <c r="P135" s="11"/>
      <c r="Q135" s="11">
        <v>15</v>
      </c>
      <c r="R135" s="11"/>
      <c r="S135" s="11">
        <v>15</v>
      </c>
      <c r="T135" s="11">
        <v>170</v>
      </c>
      <c r="U135" s="11">
        <v>0</v>
      </c>
      <c r="V135" s="11">
        <f t="shared" si="1"/>
        <v>697.5</v>
      </c>
    </row>
    <row r="136" ht="18.75" customHeight="1" spans="1:22">
      <c r="A136" s="51" t="s">
        <v>325</v>
      </c>
      <c r="B136" s="11">
        <v>19.5</v>
      </c>
      <c r="C136" s="11">
        <v>11.3</v>
      </c>
      <c r="D136" s="11">
        <v>8.8</v>
      </c>
      <c r="E136" s="11">
        <v>2.5</v>
      </c>
      <c r="F136" s="11"/>
      <c r="G136" s="11">
        <v>5</v>
      </c>
      <c r="H136" s="11">
        <v>2</v>
      </c>
      <c r="I136" s="11">
        <v>1</v>
      </c>
      <c r="J136" s="11">
        <v>1</v>
      </c>
      <c r="K136" s="11"/>
      <c r="L136" s="11">
        <v>1</v>
      </c>
      <c r="M136" s="11">
        <v>1.2</v>
      </c>
      <c r="N136" s="11"/>
      <c r="O136" s="11">
        <v>2</v>
      </c>
      <c r="P136" s="11"/>
      <c r="Q136" s="11"/>
      <c r="R136" s="11"/>
      <c r="S136" s="11"/>
      <c r="T136" s="11">
        <v>16</v>
      </c>
      <c r="U136" s="11">
        <v>31</v>
      </c>
      <c r="V136" s="11">
        <f t="shared" si="1"/>
        <v>66.5</v>
      </c>
    </row>
    <row r="137" ht="18.75" customHeight="1" spans="1:22">
      <c r="A137" s="51" t="s">
        <v>329</v>
      </c>
      <c r="B137" s="11">
        <v>1284</v>
      </c>
      <c r="C137" s="11">
        <v>928</v>
      </c>
      <c r="D137" s="11">
        <v>282</v>
      </c>
      <c r="E137" s="11">
        <v>621</v>
      </c>
      <c r="F137" s="11">
        <v>25</v>
      </c>
      <c r="G137" s="11">
        <v>139</v>
      </c>
      <c r="H137" s="11">
        <v>48</v>
      </c>
      <c r="I137" s="11">
        <v>50</v>
      </c>
      <c r="J137" s="11">
        <v>38</v>
      </c>
      <c r="K137" s="11"/>
      <c r="L137" s="11">
        <v>3</v>
      </c>
      <c r="M137" s="11">
        <v>91</v>
      </c>
      <c r="N137" s="11">
        <v>9</v>
      </c>
      <c r="O137" s="11"/>
      <c r="P137" s="11"/>
      <c r="Q137" s="11">
        <v>117</v>
      </c>
      <c r="R137" s="11">
        <v>17</v>
      </c>
      <c r="S137" s="11">
        <v>100</v>
      </c>
      <c r="T137" s="11">
        <v>416</v>
      </c>
      <c r="U137" s="11">
        <v>645</v>
      </c>
      <c r="V137" s="11">
        <f t="shared" ref="V137:V190" si="2">U137+T137+B137</f>
        <v>2345</v>
      </c>
    </row>
    <row r="138" ht="18.75" customHeight="1" spans="1:22">
      <c r="A138" s="51" t="s">
        <v>331</v>
      </c>
      <c r="B138" s="11">
        <v>90</v>
      </c>
      <c r="C138" s="11">
        <v>65</v>
      </c>
      <c r="D138" s="11">
        <v>18</v>
      </c>
      <c r="E138" s="11">
        <v>45</v>
      </c>
      <c r="F138" s="11">
        <v>2</v>
      </c>
      <c r="G138" s="11">
        <v>15</v>
      </c>
      <c r="H138" s="11">
        <v>7</v>
      </c>
      <c r="I138" s="11">
        <v>4</v>
      </c>
      <c r="J138" s="11">
        <v>3</v>
      </c>
      <c r="K138" s="11"/>
      <c r="L138" s="11">
        <v>1</v>
      </c>
      <c r="M138" s="11">
        <v>7</v>
      </c>
      <c r="N138" s="11"/>
      <c r="O138" s="11"/>
      <c r="P138" s="11"/>
      <c r="Q138" s="11">
        <v>3</v>
      </c>
      <c r="R138" s="11"/>
      <c r="S138" s="11">
        <v>3</v>
      </c>
      <c r="T138" s="11">
        <v>22</v>
      </c>
      <c r="U138" s="11">
        <v>50</v>
      </c>
      <c r="V138" s="11">
        <f t="shared" si="2"/>
        <v>162</v>
      </c>
    </row>
    <row r="139" ht="18.75" customHeight="1" spans="1:22">
      <c r="A139" s="51" t="s">
        <v>333</v>
      </c>
      <c r="B139" s="11">
        <v>53</v>
      </c>
      <c r="C139" s="11">
        <v>30.4</v>
      </c>
      <c r="D139" s="11">
        <v>25</v>
      </c>
      <c r="E139" s="11">
        <v>5.4</v>
      </c>
      <c r="F139" s="11"/>
      <c r="G139" s="11">
        <v>11</v>
      </c>
      <c r="H139" s="11">
        <v>5</v>
      </c>
      <c r="I139" s="11">
        <v>3</v>
      </c>
      <c r="J139" s="11">
        <v>2</v>
      </c>
      <c r="K139" s="11"/>
      <c r="L139" s="11">
        <v>1</v>
      </c>
      <c r="M139" s="11">
        <v>4</v>
      </c>
      <c r="N139" s="11"/>
      <c r="O139" s="11">
        <v>5.6</v>
      </c>
      <c r="P139" s="11"/>
      <c r="Q139" s="11">
        <v>2</v>
      </c>
      <c r="R139" s="11"/>
      <c r="S139" s="11">
        <v>2</v>
      </c>
      <c r="T139" s="11">
        <v>21</v>
      </c>
      <c r="U139" s="11">
        <v>10</v>
      </c>
      <c r="V139" s="11">
        <f t="shared" si="2"/>
        <v>84</v>
      </c>
    </row>
    <row r="140" ht="18.75" customHeight="1" spans="1:22">
      <c r="A140" s="51" t="s">
        <v>335</v>
      </c>
      <c r="B140" s="11">
        <v>143</v>
      </c>
      <c r="C140" s="11">
        <v>96</v>
      </c>
      <c r="D140" s="11">
        <v>37</v>
      </c>
      <c r="E140" s="11">
        <v>59</v>
      </c>
      <c r="F140" s="11"/>
      <c r="G140" s="11">
        <v>17</v>
      </c>
      <c r="H140" s="11">
        <v>5</v>
      </c>
      <c r="I140" s="11">
        <v>6</v>
      </c>
      <c r="J140" s="11">
        <v>5</v>
      </c>
      <c r="K140" s="11"/>
      <c r="L140" s="11">
        <v>1</v>
      </c>
      <c r="M140" s="11">
        <v>10</v>
      </c>
      <c r="N140" s="11"/>
      <c r="O140" s="11">
        <v>11</v>
      </c>
      <c r="P140" s="11"/>
      <c r="Q140" s="11">
        <v>9</v>
      </c>
      <c r="R140" s="11"/>
      <c r="S140" s="11">
        <v>9</v>
      </c>
      <c r="T140" s="11">
        <v>45</v>
      </c>
      <c r="U140" s="11">
        <v>0</v>
      </c>
      <c r="V140" s="11">
        <f t="shared" si="2"/>
        <v>188</v>
      </c>
    </row>
    <row r="141" ht="18.75" customHeight="1" spans="1:22">
      <c r="A141" s="51" t="s">
        <v>499</v>
      </c>
      <c r="B141" s="11">
        <v>204</v>
      </c>
      <c r="C141" s="11">
        <v>130.7</v>
      </c>
      <c r="D141" s="11">
        <v>56.3</v>
      </c>
      <c r="E141" s="11">
        <v>39.5</v>
      </c>
      <c r="F141" s="11">
        <v>34.9</v>
      </c>
      <c r="G141" s="11">
        <v>36</v>
      </c>
      <c r="H141" s="11">
        <v>18</v>
      </c>
      <c r="I141" s="11">
        <v>9</v>
      </c>
      <c r="J141" s="11">
        <v>7</v>
      </c>
      <c r="K141" s="11"/>
      <c r="L141" s="11">
        <v>2</v>
      </c>
      <c r="M141" s="11">
        <v>16</v>
      </c>
      <c r="N141" s="11"/>
      <c r="O141" s="11">
        <v>15.3</v>
      </c>
      <c r="P141" s="11"/>
      <c r="Q141" s="11">
        <v>6</v>
      </c>
      <c r="R141" s="11">
        <v>3</v>
      </c>
      <c r="S141" s="11">
        <v>3</v>
      </c>
      <c r="T141" s="11">
        <v>50</v>
      </c>
      <c r="U141" s="11">
        <v>20</v>
      </c>
      <c r="V141" s="11">
        <f t="shared" si="2"/>
        <v>274</v>
      </c>
    </row>
    <row r="142" ht="18.75" customHeight="1" spans="1:22">
      <c r="A142" s="51" t="s">
        <v>337</v>
      </c>
      <c r="B142" s="11">
        <v>456</v>
      </c>
      <c r="C142" s="11">
        <v>295</v>
      </c>
      <c r="D142" s="11">
        <v>90.4</v>
      </c>
      <c r="E142" s="11">
        <v>196.6</v>
      </c>
      <c r="F142" s="11">
        <v>8</v>
      </c>
      <c r="G142" s="11">
        <v>62</v>
      </c>
      <c r="H142" s="11">
        <v>32</v>
      </c>
      <c r="I142" s="11">
        <v>16</v>
      </c>
      <c r="J142" s="11">
        <v>12</v>
      </c>
      <c r="K142" s="11"/>
      <c r="L142" s="11">
        <v>2</v>
      </c>
      <c r="M142" s="11">
        <v>29</v>
      </c>
      <c r="N142" s="11">
        <v>5</v>
      </c>
      <c r="O142" s="11"/>
      <c r="P142" s="11"/>
      <c r="Q142" s="11">
        <v>65</v>
      </c>
      <c r="R142" s="11"/>
      <c r="S142" s="11">
        <v>65</v>
      </c>
      <c r="T142" s="11">
        <v>131</v>
      </c>
      <c r="U142" s="11">
        <v>395</v>
      </c>
      <c r="V142" s="11">
        <f t="shared" si="2"/>
        <v>982</v>
      </c>
    </row>
    <row r="143" ht="18.75" customHeight="1" spans="1:22">
      <c r="A143" s="51" t="s">
        <v>339</v>
      </c>
      <c r="B143" s="11">
        <v>106</v>
      </c>
      <c r="C143" s="11">
        <v>80</v>
      </c>
      <c r="D143" s="11">
        <v>48</v>
      </c>
      <c r="E143" s="11">
        <v>30</v>
      </c>
      <c r="F143" s="11">
        <v>2</v>
      </c>
      <c r="G143" s="11">
        <v>14</v>
      </c>
      <c r="H143" s="11">
        <v>8</v>
      </c>
      <c r="I143" s="11"/>
      <c r="J143" s="11">
        <v>6</v>
      </c>
      <c r="K143" s="11"/>
      <c r="L143" s="11"/>
      <c r="M143" s="11">
        <v>12</v>
      </c>
      <c r="N143" s="11"/>
      <c r="O143" s="11"/>
      <c r="P143" s="11"/>
      <c r="Q143" s="11"/>
      <c r="R143" s="11"/>
      <c r="S143" s="11"/>
      <c r="T143" s="11">
        <v>39</v>
      </c>
      <c r="U143" s="11">
        <v>18</v>
      </c>
      <c r="V143" s="11">
        <f t="shared" si="2"/>
        <v>163</v>
      </c>
    </row>
    <row r="144" ht="18.75" customHeight="1" spans="1:22">
      <c r="A144" s="51" t="s">
        <v>341</v>
      </c>
      <c r="B144" s="11">
        <v>105</v>
      </c>
      <c r="C144" s="11">
        <v>90</v>
      </c>
      <c r="D144" s="11">
        <v>50</v>
      </c>
      <c r="E144" s="11">
        <v>30</v>
      </c>
      <c r="F144" s="11">
        <v>10</v>
      </c>
      <c r="G144" s="11">
        <v>5</v>
      </c>
      <c r="H144" s="11"/>
      <c r="I144" s="11"/>
      <c r="J144" s="11">
        <v>5</v>
      </c>
      <c r="K144" s="11"/>
      <c r="L144" s="11"/>
      <c r="M144" s="11">
        <v>10</v>
      </c>
      <c r="N144" s="11"/>
      <c r="O144" s="11"/>
      <c r="P144" s="11"/>
      <c r="Q144" s="11"/>
      <c r="R144" s="11"/>
      <c r="S144" s="11"/>
      <c r="T144" s="11">
        <v>36</v>
      </c>
      <c r="U144" s="11">
        <v>28</v>
      </c>
      <c r="V144" s="11">
        <f t="shared" si="2"/>
        <v>169</v>
      </c>
    </row>
    <row r="145" ht="18.75" customHeight="1" spans="1:22">
      <c r="A145" s="51" t="s">
        <v>343</v>
      </c>
      <c r="B145" s="11">
        <v>104</v>
      </c>
      <c r="C145" s="11">
        <v>80</v>
      </c>
      <c r="D145" s="11">
        <v>40</v>
      </c>
      <c r="E145" s="11">
        <v>30</v>
      </c>
      <c r="F145" s="11">
        <v>10</v>
      </c>
      <c r="G145" s="11">
        <v>14</v>
      </c>
      <c r="H145" s="11">
        <v>10</v>
      </c>
      <c r="I145" s="11"/>
      <c r="J145" s="11">
        <v>4</v>
      </c>
      <c r="K145" s="11"/>
      <c r="L145" s="11"/>
      <c r="M145" s="11">
        <v>10</v>
      </c>
      <c r="N145" s="11"/>
      <c r="O145" s="11"/>
      <c r="P145" s="11"/>
      <c r="Q145" s="11"/>
      <c r="R145" s="11"/>
      <c r="S145" s="11"/>
      <c r="T145" s="11">
        <v>24</v>
      </c>
      <c r="U145" s="11">
        <v>18</v>
      </c>
      <c r="V145" s="11">
        <f t="shared" si="2"/>
        <v>146</v>
      </c>
    </row>
    <row r="146" ht="18.75" customHeight="1" spans="1:22">
      <c r="A146" s="51" t="s">
        <v>345</v>
      </c>
      <c r="B146" s="11">
        <v>108</v>
      </c>
      <c r="C146" s="11">
        <v>80</v>
      </c>
      <c r="D146" s="11">
        <v>30</v>
      </c>
      <c r="E146" s="11">
        <v>40</v>
      </c>
      <c r="F146" s="11">
        <v>10</v>
      </c>
      <c r="G146" s="11">
        <v>18</v>
      </c>
      <c r="H146" s="11">
        <v>13</v>
      </c>
      <c r="I146" s="11"/>
      <c r="J146" s="11">
        <v>5</v>
      </c>
      <c r="K146" s="11"/>
      <c r="L146" s="11"/>
      <c r="M146" s="11">
        <v>10</v>
      </c>
      <c r="N146" s="11"/>
      <c r="O146" s="11"/>
      <c r="P146" s="11"/>
      <c r="Q146" s="11"/>
      <c r="R146" s="11"/>
      <c r="S146" s="11"/>
      <c r="T146" s="11">
        <v>24</v>
      </c>
      <c r="U146" s="11">
        <v>18</v>
      </c>
      <c r="V146" s="11">
        <f t="shared" si="2"/>
        <v>150</v>
      </c>
    </row>
    <row r="147" ht="18.75" customHeight="1" spans="1:22">
      <c r="A147" s="51" t="s">
        <v>347</v>
      </c>
      <c r="B147" s="11">
        <v>120</v>
      </c>
      <c r="C147" s="11">
        <v>90</v>
      </c>
      <c r="D147" s="11">
        <v>50</v>
      </c>
      <c r="E147" s="11">
        <v>30</v>
      </c>
      <c r="F147" s="11">
        <v>10</v>
      </c>
      <c r="G147" s="11">
        <v>19</v>
      </c>
      <c r="H147" s="11">
        <v>14</v>
      </c>
      <c r="I147" s="11"/>
      <c r="J147" s="11">
        <v>5</v>
      </c>
      <c r="K147" s="11"/>
      <c r="L147" s="11"/>
      <c r="M147" s="11">
        <v>11</v>
      </c>
      <c r="N147" s="11"/>
      <c r="O147" s="11"/>
      <c r="P147" s="11"/>
      <c r="Q147" s="11"/>
      <c r="R147" s="11"/>
      <c r="S147" s="11"/>
      <c r="T147" s="11">
        <v>28</v>
      </c>
      <c r="U147" s="11">
        <v>18</v>
      </c>
      <c r="V147" s="11">
        <f t="shared" si="2"/>
        <v>166</v>
      </c>
    </row>
    <row r="148" ht="18.75" customHeight="1" spans="1:22">
      <c r="A148" s="51" t="s">
        <v>348</v>
      </c>
      <c r="B148" s="11">
        <v>90</v>
      </c>
      <c r="C148" s="11">
        <v>90</v>
      </c>
      <c r="D148" s="11">
        <v>50</v>
      </c>
      <c r="E148" s="11">
        <v>30</v>
      </c>
      <c r="F148" s="11">
        <v>10</v>
      </c>
      <c r="G148" s="11"/>
      <c r="H148" s="11"/>
      <c r="I148" s="11"/>
      <c r="J148" s="11"/>
      <c r="K148" s="11"/>
      <c r="L148" s="11"/>
      <c r="M148" s="11"/>
      <c r="N148" s="11"/>
      <c r="O148" s="11"/>
      <c r="P148" s="11"/>
      <c r="Q148" s="11"/>
      <c r="R148" s="11"/>
      <c r="S148" s="11"/>
      <c r="T148" s="11">
        <v>31</v>
      </c>
      <c r="U148" s="11">
        <v>18</v>
      </c>
      <c r="V148" s="11">
        <f t="shared" si="2"/>
        <v>139</v>
      </c>
    </row>
    <row r="149" ht="18.75" customHeight="1" spans="1:22">
      <c r="A149" s="51" t="s">
        <v>349</v>
      </c>
      <c r="B149" s="11">
        <v>707</v>
      </c>
      <c r="C149" s="11">
        <v>550</v>
      </c>
      <c r="D149" s="11">
        <v>300</v>
      </c>
      <c r="E149" s="11">
        <v>200</v>
      </c>
      <c r="F149" s="11">
        <v>50</v>
      </c>
      <c r="G149" s="11">
        <v>91</v>
      </c>
      <c r="H149" s="11">
        <v>48</v>
      </c>
      <c r="I149" s="11">
        <v>24</v>
      </c>
      <c r="J149" s="11">
        <v>18</v>
      </c>
      <c r="K149" s="11"/>
      <c r="L149" s="11">
        <v>1</v>
      </c>
      <c r="M149" s="11">
        <v>43</v>
      </c>
      <c r="N149" s="11"/>
      <c r="O149" s="11"/>
      <c r="P149" s="11"/>
      <c r="Q149" s="11">
        <v>23</v>
      </c>
      <c r="R149" s="11"/>
      <c r="S149" s="11">
        <v>23</v>
      </c>
      <c r="T149" s="11">
        <v>147</v>
      </c>
      <c r="U149" s="11">
        <v>0</v>
      </c>
      <c r="V149" s="11">
        <f t="shared" si="2"/>
        <v>854</v>
      </c>
    </row>
    <row r="150" ht="18.75" customHeight="1" spans="1:22">
      <c r="A150" s="51" t="s">
        <v>350</v>
      </c>
      <c r="B150" s="11">
        <v>115</v>
      </c>
      <c r="C150" s="11">
        <v>73</v>
      </c>
      <c r="D150" s="11">
        <v>26</v>
      </c>
      <c r="E150" s="11">
        <v>31</v>
      </c>
      <c r="F150" s="11">
        <v>16</v>
      </c>
      <c r="G150" s="11">
        <v>17</v>
      </c>
      <c r="H150" s="11">
        <v>8</v>
      </c>
      <c r="I150" s="11">
        <v>4</v>
      </c>
      <c r="J150" s="11">
        <v>4</v>
      </c>
      <c r="K150" s="11"/>
      <c r="L150" s="11">
        <v>1</v>
      </c>
      <c r="M150" s="11">
        <v>8</v>
      </c>
      <c r="N150" s="11"/>
      <c r="O150" s="11">
        <v>10</v>
      </c>
      <c r="P150" s="11"/>
      <c r="Q150" s="11">
        <v>7</v>
      </c>
      <c r="R150" s="11">
        <v>3</v>
      </c>
      <c r="S150" s="11">
        <v>4</v>
      </c>
      <c r="T150" s="11">
        <v>25</v>
      </c>
      <c r="U150" s="11">
        <v>25</v>
      </c>
      <c r="V150" s="11">
        <f t="shared" si="2"/>
        <v>165</v>
      </c>
    </row>
    <row r="151" ht="18.75" customHeight="1" spans="1:22">
      <c r="A151" s="51" t="s">
        <v>352</v>
      </c>
      <c r="B151" s="11">
        <v>1548</v>
      </c>
      <c r="C151" s="11">
        <v>997</v>
      </c>
      <c r="D151" s="11">
        <v>315</v>
      </c>
      <c r="E151" s="11">
        <v>657</v>
      </c>
      <c r="F151" s="11">
        <v>25</v>
      </c>
      <c r="G151" s="11">
        <v>202</v>
      </c>
      <c r="H151" s="11">
        <v>105</v>
      </c>
      <c r="I151" s="11">
        <v>53</v>
      </c>
      <c r="J151" s="11">
        <v>39</v>
      </c>
      <c r="K151" s="11"/>
      <c r="L151" s="11">
        <v>5</v>
      </c>
      <c r="M151" s="11">
        <v>97</v>
      </c>
      <c r="N151" s="11">
        <v>21</v>
      </c>
      <c r="O151" s="11">
        <v>8</v>
      </c>
      <c r="P151" s="11"/>
      <c r="Q151" s="11">
        <v>223</v>
      </c>
      <c r="R151" s="11"/>
      <c r="S151" s="11">
        <v>223</v>
      </c>
      <c r="T151" s="11">
        <v>442</v>
      </c>
      <c r="U151" s="11">
        <v>3110</v>
      </c>
      <c r="V151" s="11">
        <f t="shared" si="2"/>
        <v>5100</v>
      </c>
    </row>
    <row r="152" ht="18.75" customHeight="1" spans="1:22">
      <c r="A152" s="51" t="s">
        <v>354</v>
      </c>
      <c r="B152" s="11">
        <v>807</v>
      </c>
      <c r="C152" s="11">
        <v>561</v>
      </c>
      <c r="D152" s="11">
        <v>171</v>
      </c>
      <c r="E152" s="11">
        <v>374</v>
      </c>
      <c r="F152" s="11">
        <v>16</v>
      </c>
      <c r="G152" s="11">
        <v>130</v>
      </c>
      <c r="H152" s="11">
        <v>62</v>
      </c>
      <c r="I152" s="11">
        <v>31</v>
      </c>
      <c r="J152" s="11">
        <v>23</v>
      </c>
      <c r="K152" s="11"/>
      <c r="L152" s="11">
        <v>14</v>
      </c>
      <c r="M152" s="11">
        <v>55</v>
      </c>
      <c r="N152" s="11">
        <v>61</v>
      </c>
      <c r="O152" s="11"/>
      <c r="P152" s="11"/>
      <c r="Q152" s="11"/>
      <c r="R152" s="11"/>
      <c r="S152" s="11"/>
      <c r="T152" s="11">
        <v>223</v>
      </c>
      <c r="U152" s="11">
        <v>340</v>
      </c>
      <c r="V152" s="11">
        <f t="shared" si="2"/>
        <v>1370</v>
      </c>
    </row>
    <row r="153" ht="18.75" customHeight="1" spans="1:22">
      <c r="A153" s="51" t="s">
        <v>356</v>
      </c>
      <c r="B153" s="11">
        <v>774</v>
      </c>
      <c r="C153" s="11">
        <v>517</v>
      </c>
      <c r="D153" s="11">
        <v>192</v>
      </c>
      <c r="E153" s="11">
        <v>310</v>
      </c>
      <c r="F153" s="11">
        <v>15</v>
      </c>
      <c r="G153" s="11">
        <v>108</v>
      </c>
      <c r="H153" s="11">
        <v>57</v>
      </c>
      <c r="I153" s="11">
        <v>29</v>
      </c>
      <c r="J153" s="11">
        <v>21</v>
      </c>
      <c r="K153" s="11"/>
      <c r="L153" s="11">
        <v>1</v>
      </c>
      <c r="M153" s="11">
        <v>50</v>
      </c>
      <c r="N153" s="11"/>
      <c r="O153" s="11">
        <v>8</v>
      </c>
      <c r="P153" s="11"/>
      <c r="Q153" s="11">
        <v>91</v>
      </c>
      <c r="R153" s="11">
        <v>11</v>
      </c>
      <c r="S153" s="11">
        <v>80</v>
      </c>
      <c r="T153" s="11">
        <v>225.5</v>
      </c>
      <c r="U153" s="11">
        <v>365</v>
      </c>
      <c r="V153" s="11">
        <f t="shared" si="2"/>
        <v>1364.5</v>
      </c>
    </row>
    <row r="154" ht="18.75" customHeight="1" spans="1:22">
      <c r="A154" s="51" t="s">
        <v>358</v>
      </c>
      <c r="B154" s="11">
        <v>180</v>
      </c>
      <c r="C154" s="11"/>
      <c r="D154" s="11"/>
      <c r="E154" s="11"/>
      <c r="F154" s="11"/>
      <c r="G154" s="11"/>
      <c r="H154" s="11"/>
      <c r="I154" s="11"/>
      <c r="J154" s="11"/>
      <c r="K154" s="11"/>
      <c r="L154" s="11"/>
      <c r="M154" s="11"/>
      <c r="N154" s="11">
        <v>180</v>
      </c>
      <c r="O154" s="11"/>
      <c r="P154" s="11"/>
      <c r="Q154" s="11"/>
      <c r="R154" s="11"/>
      <c r="S154" s="11"/>
      <c r="T154" s="11"/>
      <c r="U154" s="11">
        <v>719</v>
      </c>
      <c r="V154" s="11">
        <f t="shared" si="2"/>
        <v>899</v>
      </c>
    </row>
    <row r="155" ht="18.75" customHeight="1" spans="1:22">
      <c r="A155" s="51" t="s">
        <v>360</v>
      </c>
      <c r="B155" s="11">
        <v>185</v>
      </c>
      <c r="C155" s="11">
        <v>121</v>
      </c>
      <c r="D155" s="11">
        <v>42.9</v>
      </c>
      <c r="E155" s="11">
        <v>48.4</v>
      </c>
      <c r="F155" s="11">
        <v>29.7</v>
      </c>
      <c r="G155" s="11">
        <v>30</v>
      </c>
      <c r="H155" s="11">
        <v>15</v>
      </c>
      <c r="I155" s="11">
        <v>8</v>
      </c>
      <c r="J155" s="11">
        <v>6</v>
      </c>
      <c r="K155" s="11"/>
      <c r="L155" s="11">
        <v>1</v>
      </c>
      <c r="M155" s="11">
        <v>17</v>
      </c>
      <c r="N155" s="11"/>
      <c r="O155" s="11">
        <v>17</v>
      </c>
      <c r="P155" s="11"/>
      <c r="Q155" s="11"/>
      <c r="R155" s="11"/>
      <c r="S155" s="11"/>
      <c r="T155" s="11">
        <v>47</v>
      </c>
      <c r="U155" s="11">
        <v>37</v>
      </c>
      <c r="V155" s="11">
        <f t="shared" si="2"/>
        <v>269</v>
      </c>
    </row>
    <row r="156" ht="18.75" customHeight="1" spans="1:22">
      <c r="A156" s="51" t="s">
        <v>362</v>
      </c>
      <c r="B156" s="11">
        <v>65.8</v>
      </c>
      <c r="C156" s="11">
        <v>51.8</v>
      </c>
      <c r="D156" s="11">
        <v>51.8</v>
      </c>
      <c r="E156" s="11"/>
      <c r="F156" s="11"/>
      <c r="G156" s="11">
        <v>11.4</v>
      </c>
      <c r="H156" s="11"/>
      <c r="I156" s="11"/>
      <c r="J156" s="11"/>
      <c r="K156" s="11"/>
      <c r="L156" s="11">
        <v>11.4</v>
      </c>
      <c r="M156" s="11">
        <v>2.6</v>
      </c>
      <c r="N156" s="11"/>
      <c r="O156" s="11"/>
      <c r="P156" s="11"/>
      <c r="Q156" s="11"/>
      <c r="R156" s="11"/>
      <c r="S156" s="11"/>
      <c r="T156" s="11">
        <v>40</v>
      </c>
      <c r="U156" s="11">
        <v>0</v>
      </c>
      <c r="V156" s="11">
        <f t="shared" si="2"/>
        <v>105.8</v>
      </c>
    </row>
    <row r="157" ht="18.75" customHeight="1" spans="1:22">
      <c r="A157" s="51" t="s">
        <v>366</v>
      </c>
      <c r="B157" s="11">
        <v>633</v>
      </c>
      <c r="C157" s="11">
        <v>419</v>
      </c>
      <c r="D157" s="11">
        <v>143</v>
      </c>
      <c r="E157" s="11">
        <v>266</v>
      </c>
      <c r="F157" s="11">
        <v>10</v>
      </c>
      <c r="G157" s="11">
        <v>85</v>
      </c>
      <c r="H157" s="11">
        <v>45</v>
      </c>
      <c r="I157" s="11">
        <v>23</v>
      </c>
      <c r="J157" s="11">
        <v>15</v>
      </c>
      <c r="K157" s="11"/>
      <c r="L157" s="11">
        <v>2</v>
      </c>
      <c r="M157" s="11">
        <v>44</v>
      </c>
      <c r="N157" s="11">
        <v>5</v>
      </c>
      <c r="O157" s="11">
        <v>6</v>
      </c>
      <c r="P157" s="11"/>
      <c r="Q157" s="11">
        <v>74</v>
      </c>
      <c r="R157" s="11">
        <v>20</v>
      </c>
      <c r="S157" s="11">
        <v>54</v>
      </c>
      <c r="T157" s="11">
        <v>198.6</v>
      </c>
      <c r="U157" s="11">
        <v>235</v>
      </c>
      <c r="V157" s="11">
        <f t="shared" si="2"/>
        <v>1066.6</v>
      </c>
    </row>
    <row r="158" ht="18.75" customHeight="1" spans="1:22">
      <c r="A158" s="51" t="s">
        <v>368</v>
      </c>
      <c r="B158" s="11">
        <v>449</v>
      </c>
      <c r="C158" s="11">
        <v>277</v>
      </c>
      <c r="D158" s="11">
        <v>79</v>
      </c>
      <c r="E158" s="11">
        <v>190</v>
      </c>
      <c r="F158" s="11">
        <v>8</v>
      </c>
      <c r="G158" s="11">
        <v>59</v>
      </c>
      <c r="H158" s="11">
        <v>31</v>
      </c>
      <c r="I158" s="11">
        <v>16</v>
      </c>
      <c r="J158" s="11">
        <v>11</v>
      </c>
      <c r="K158" s="11"/>
      <c r="L158" s="11">
        <v>1</v>
      </c>
      <c r="M158" s="11">
        <v>27</v>
      </c>
      <c r="N158" s="11"/>
      <c r="O158" s="11"/>
      <c r="P158" s="11"/>
      <c r="Q158" s="11">
        <v>86</v>
      </c>
      <c r="R158" s="11"/>
      <c r="S158" s="11">
        <v>86</v>
      </c>
      <c r="T158" s="11">
        <v>82</v>
      </c>
      <c r="U158" s="11">
        <v>88</v>
      </c>
      <c r="V158" s="11">
        <f t="shared" si="2"/>
        <v>619</v>
      </c>
    </row>
    <row r="159" ht="18.75" customHeight="1" spans="1:22">
      <c r="A159" s="51" t="s">
        <v>370</v>
      </c>
      <c r="B159" s="11">
        <v>107.2</v>
      </c>
      <c r="C159" s="11">
        <v>47.9</v>
      </c>
      <c r="D159" s="11">
        <v>29</v>
      </c>
      <c r="E159" s="11">
        <v>18.9</v>
      </c>
      <c r="F159" s="11"/>
      <c r="G159" s="11">
        <v>17.9</v>
      </c>
      <c r="H159" s="11">
        <v>9.3</v>
      </c>
      <c r="I159" s="11">
        <v>4.7</v>
      </c>
      <c r="J159" s="11">
        <v>3.5</v>
      </c>
      <c r="K159" s="11"/>
      <c r="L159" s="11">
        <v>0.4</v>
      </c>
      <c r="M159" s="11">
        <v>8</v>
      </c>
      <c r="N159" s="11"/>
      <c r="O159" s="11">
        <v>30</v>
      </c>
      <c r="P159" s="11"/>
      <c r="Q159" s="11">
        <v>3.4</v>
      </c>
      <c r="R159" s="11"/>
      <c r="S159" s="11">
        <v>3.4</v>
      </c>
      <c r="T159" s="11">
        <v>27.8</v>
      </c>
      <c r="U159" s="11">
        <v>0</v>
      </c>
      <c r="V159" s="11">
        <f t="shared" si="2"/>
        <v>135</v>
      </c>
    </row>
    <row r="160" ht="18.75" customHeight="1" spans="1:22">
      <c r="A160" s="51" t="s">
        <v>372</v>
      </c>
      <c r="B160" s="11">
        <v>86.5</v>
      </c>
      <c r="C160" s="11">
        <v>49.8</v>
      </c>
      <c r="D160" s="11">
        <v>31.8</v>
      </c>
      <c r="E160" s="11">
        <v>18</v>
      </c>
      <c r="F160" s="11"/>
      <c r="G160" s="11">
        <v>13</v>
      </c>
      <c r="H160" s="11">
        <v>6</v>
      </c>
      <c r="I160" s="11">
        <v>3</v>
      </c>
      <c r="J160" s="11">
        <v>3</v>
      </c>
      <c r="K160" s="11"/>
      <c r="L160" s="11">
        <v>1</v>
      </c>
      <c r="M160" s="11">
        <v>6</v>
      </c>
      <c r="N160" s="11"/>
      <c r="O160" s="11">
        <v>5.8</v>
      </c>
      <c r="P160" s="11"/>
      <c r="Q160" s="11">
        <v>11.9</v>
      </c>
      <c r="R160" s="11"/>
      <c r="S160" s="11">
        <v>11.9</v>
      </c>
      <c r="T160" s="11">
        <v>19</v>
      </c>
      <c r="U160" s="11">
        <v>134</v>
      </c>
      <c r="V160" s="11">
        <f t="shared" si="2"/>
        <v>239.5</v>
      </c>
    </row>
    <row r="161" ht="18.75" customHeight="1" spans="1:22">
      <c r="A161" s="51" t="s">
        <v>374</v>
      </c>
      <c r="B161" s="11">
        <v>312.8</v>
      </c>
      <c r="C161" s="11">
        <v>214.1</v>
      </c>
      <c r="D161" s="11">
        <v>73</v>
      </c>
      <c r="E161" s="11">
        <v>138</v>
      </c>
      <c r="F161" s="11">
        <v>3.1</v>
      </c>
      <c r="G161" s="11">
        <v>43.4</v>
      </c>
      <c r="H161" s="11">
        <v>22</v>
      </c>
      <c r="I161" s="11">
        <v>12</v>
      </c>
      <c r="J161" s="11">
        <v>8.4</v>
      </c>
      <c r="K161" s="11"/>
      <c r="L161" s="11">
        <v>1</v>
      </c>
      <c r="M161" s="11">
        <v>17.3</v>
      </c>
      <c r="N161" s="11"/>
      <c r="O161" s="11">
        <v>9</v>
      </c>
      <c r="P161" s="11"/>
      <c r="Q161" s="11">
        <v>29</v>
      </c>
      <c r="R161" s="11"/>
      <c r="S161" s="11">
        <v>29</v>
      </c>
      <c r="T161" s="11">
        <v>117.9</v>
      </c>
      <c r="U161" s="11">
        <v>160</v>
      </c>
      <c r="V161" s="11">
        <f t="shared" si="2"/>
        <v>590.7</v>
      </c>
    </row>
    <row r="162" ht="18.75" customHeight="1" spans="1:22">
      <c r="A162" s="51" t="s">
        <v>376</v>
      </c>
      <c r="B162" s="11">
        <v>501</v>
      </c>
      <c r="C162" s="11">
        <v>320</v>
      </c>
      <c r="D162" s="11">
        <v>107</v>
      </c>
      <c r="E162" s="11">
        <v>205</v>
      </c>
      <c r="F162" s="11">
        <v>8</v>
      </c>
      <c r="G162" s="11">
        <v>74</v>
      </c>
      <c r="H162" s="11">
        <v>36</v>
      </c>
      <c r="I162" s="11">
        <v>18</v>
      </c>
      <c r="J162" s="11">
        <v>14</v>
      </c>
      <c r="K162" s="11"/>
      <c r="L162" s="11">
        <v>6</v>
      </c>
      <c r="M162" s="11">
        <v>33</v>
      </c>
      <c r="N162" s="11">
        <v>26</v>
      </c>
      <c r="O162" s="11">
        <v>5</v>
      </c>
      <c r="P162" s="11"/>
      <c r="Q162" s="11">
        <v>43</v>
      </c>
      <c r="R162" s="11"/>
      <c r="S162" s="11">
        <v>43</v>
      </c>
      <c r="T162" s="11">
        <v>131</v>
      </c>
      <c r="U162" s="11">
        <v>49</v>
      </c>
      <c r="V162" s="11">
        <f t="shared" si="2"/>
        <v>681</v>
      </c>
    </row>
    <row r="163" ht="20.25" customHeight="1" spans="1:22">
      <c r="A163" s="51" t="s">
        <v>378</v>
      </c>
      <c r="B163" s="11">
        <v>256.4</v>
      </c>
      <c r="C163" s="11">
        <v>185</v>
      </c>
      <c r="D163" s="11">
        <v>53</v>
      </c>
      <c r="E163" s="11">
        <v>127</v>
      </c>
      <c r="F163" s="11">
        <v>5</v>
      </c>
      <c r="G163" s="11">
        <v>41</v>
      </c>
      <c r="H163" s="11">
        <v>21</v>
      </c>
      <c r="I163" s="11">
        <v>11</v>
      </c>
      <c r="J163" s="11">
        <v>8</v>
      </c>
      <c r="K163" s="11"/>
      <c r="L163" s="11">
        <v>1</v>
      </c>
      <c r="M163" s="11">
        <v>18</v>
      </c>
      <c r="N163" s="11"/>
      <c r="O163" s="11"/>
      <c r="P163" s="11"/>
      <c r="Q163" s="11">
        <v>12.4</v>
      </c>
      <c r="R163" s="11"/>
      <c r="S163" s="11">
        <v>12.4</v>
      </c>
      <c r="T163" s="11">
        <v>60</v>
      </c>
      <c r="U163" s="11">
        <v>0</v>
      </c>
      <c r="V163" s="11">
        <f t="shared" si="2"/>
        <v>316.4</v>
      </c>
    </row>
    <row r="164" ht="30" customHeight="1" spans="1:22">
      <c r="A164" s="51" t="s">
        <v>380</v>
      </c>
      <c r="B164" s="11">
        <v>105.4</v>
      </c>
      <c r="C164" s="11">
        <v>77</v>
      </c>
      <c r="D164" s="11">
        <v>23</v>
      </c>
      <c r="E164" s="11">
        <v>51</v>
      </c>
      <c r="F164" s="11">
        <v>3</v>
      </c>
      <c r="G164" s="11">
        <v>18</v>
      </c>
      <c r="H164" s="11">
        <v>9</v>
      </c>
      <c r="I164" s="11">
        <v>5</v>
      </c>
      <c r="J164" s="11">
        <v>3</v>
      </c>
      <c r="K164" s="11"/>
      <c r="L164" s="11">
        <v>1</v>
      </c>
      <c r="M164" s="11">
        <v>8</v>
      </c>
      <c r="N164" s="11"/>
      <c r="O164" s="11"/>
      <c r="P164" s="11"/>
      <c r="Q164" s="11">
        <v>2.4</v>
      </c>
      <c r="R164" s="11"/>
      <c r="S164" s="11">
        <v>2.4</v>
      </c>
      <c r="T164" s="11">
        <v>25</v>
      </c>
      <c r="U164" s="11">
        <v>0</v>
      </c>
      <c r="V164" s="11">
        <f t="shared" si="2"/>
        <v>130.4</v>
      </c>
    </row>
    <row r="165" ht="18.75" customHeight="1" spans="1:22">
      <c r="A165" s="51" t="s">
        <v>382</v>
      </c>
      <c r="B165" s="11">
        <v>1054</v>
      </c>
      <c r="C165" s="11">
        <v>721</v>
      </c>
      <c r="D165" s="11">
        <v>222</v>
      </c>
      <c r="E165" s="11">
        <v>481</v>
      </c>
      <c r="F165" s="11">
        <v>18</v>
      </c>
      <c r="G165" s="11">
        <v>146</v>
      </c>
      <c r="H165" s="11">
        <v>76</v>
      </c>
      <c r="I165" s="11">
        <v>38</v>
      </c>
      <c r="J165" s="11">
        <v>29</v>
      </c>
      <c r="K165" s="11"/>
      <c r="L165" s="11">
        <v>3</v>
      </c>
      <c r="M165" s="11">
        <v>84</v>
      </c>
      <c r="N165" s="11">
        <v>10</v>
      </c>
      <c r="O165" s="11">
        <v>5</v>
      </c>
      <c r="P165" s="11"/>
      <c r="Q165" s="11">
        <v>88</v>
      </c>
      <c r="R165" s="11"/>
      <c r="S165" s="11">
        <v>88</v>
      </c>
      <c r="T165" s="11">
        <v>327</v>
      </c>
      <c r="U165" s="11">
        <v>1230</v>
      </c>
      <c r="V165" s="11">
        <f t="shared" si="2"/>
        <v>2611</v>
      </c>
    </row>
    <row r="166" ht="18.75" customHeight="1" spans="1:22">
      <c r="A166" s="51" t="s">
        <v>384</v>
      </c>
      <c r="B166" s="11">
        <v>82</v>
      </c>
      <c r="C166" s="11">
        <v>41</v>
      </c>
      <c r="D166" s="11">
        <v>20</v>
      </c>
      <c r="E166" s="11">
        <v>21</v>
      </c>
      <c r="F166" s="11"/>
      <c r="G166" s="11">
        <v>9</v>
      </c>
      <c r="H166" s="11">
        <v>4</v>
      </c>
      <c r="I166" s="11">
        <v>2</v>
      </c>
      <c r="J166" s="11">
        <v>2</v>
      </c>
      <c r="K166" s="11"/>
      <c r="L166" s="11">
        <v>1</v>
      </c>
      <c r="M166" s="11">
        <v>3</v>
      </c>
      <c r="N166" s="11"/>
      <c r="O166" s="11">
        <v>15</v>
      </c>
      <c r="P166" s="11"/>
      <c r="Q166" s="11">
        <v>14</v>
      </c>
      <c r="R166" s="11"/>
      <c r="S166" s="11">
        <v>14</v>
      </c>
      <c r="T166" s="11">
        <v>16</v>
      </c>
      <c r="U166" s="11">
        <v>20</v>
      </c>
      <c r="V166" s="11">
        <f t="shared" si="2"/>
        <v>118</v>
      </c>
    </row>
    <row r="167" ht="18.75" customHeight="1" spans="1:22">
      <c r="A167" s="51" t="s">
        <v>386</v>
      </c>
      <c r="B167" s="11">
        <v>228.8</v>
      </c>
      <c r="C167" s="11">
        <v>168</v>
      </c>
      <c r="D167" s="11">
        <v>57.5</v>
      </c>
      <c r="E167" s="11">
        <v>105</v>
      </c>
      <c r="F167" s="11">
        <v>5.5</v>
      </c>
      <c r="G167" s="11">
        <v>38.8</v>
      </c>
      <c r="H167" s="11">
        <v>19</v>
      </c>
      <c r="I167" s="11">
        <v>11</v>
      </c>
      <c r="J167" s="11">
        <v>7.8</v>
      </c>
      <c r="K167" s="11"/>
      <c r="L167" s="11">
        <v>1</v>
      </c>
      <c r="M167" s="11">
        <v>16</v>
      </c>
      <c r="N167" s="11"/>
      <c r="O167" s="11"/>
      <c r="P167" s="11"/>
      <c r="Q167" s="11">
        <v>6</v>
      </c>
      <c r="R167" s="11"/>
      <c r="S167" s="11">
        <v>6</v>
      </c>
      <c r="T167" s="11">
        <v>78</v>
      </c>
      <c r="U167" s="11">
        <v>210</v>
      </c>
      <c r="V167" s="11">
        <f t="shared" si="2"/>
        <v>516.8</v>
      </c>
    </row>
    <row r="168" ht="18.75" customHeight="1" spans="1:22">
      <c r="A168" s="51" t="s">
        <v>388</v>
      </c>
      <c r="B168" s="11">
        <v>122</v>
      </c>
      <c r="C168" s="11">
        <v>87</v>
      </c>
      <c r="D168" s="11">
        <v>26</v>
      </c>
      <c r="E168" s="11">
        <v>58</v>
      </c>
      <c r="F168" s="11">
        <v>3</v>
      </c>
      <c r="G168" s="11">
        <v>21</v>
      </c>
      <c r="H168" s="11">
        <v>10</v>
      </c>
      <c r="I168" s="11">
        <v>5</v>
      </c>
      <c r="J168" s="11">
        <v>4</v>
      </c>
      <c r="K168" s="11"/>
      <c r="L168" s="11">
        <v>2</v>
      </c>
      <c r="M168" s="11">
        <v>9</v>
      </c>
      <c r="N168" s="11">
        <v>5</v>
      </c>
      <c r="O168" s="11"/>
      <c r="P168" s="11"/>
      <c r="Q168" s="11"/>
      <c r="R168" s="11"/>
      <c r="S168" s="11"/>
      <c r="T168" s="11">
        <v>34</v>
      </c>
      <c r="U168" s="11">
        <v>26</v>
      </c>
      <c r="V168" s="11">
        <f t="shared" si="2"/>
        <v>182</v>
      </c>
    </row>
    <row r="169" ht="18.75" customHeight="1" spans="1:22">
      <c r="A169" s="51" t="s">
        <v>390</v>
      </c>
      <c r="B169" s="11">
        <v>1047</v>
      </c>
      <c r="C169" s="11">
        <v>688</v>
      </c>
      <c r="D169" s="11">
        <v>211</v>
      </c>
      <c r="E169" s="11">
        <v>458</v>
      </c>
      <c r="F169" s="11">
        <v>19</v>
      </c>
      <c r="G169" s="11">
        <v>144</v>
      </c>
      <c r="H169" s="11">
        <v>76</v>
      </c>
      <c r="I169" s="11">
        <v>38</v>
      </c>
      <c r="J169" s="11">
        <v>28</v>
      </c>
      <c r="K169" s="11"/>
      <c r="L169" s="11">
        <v>2</v>
      </c>
      <c r="M169" s="11">
        <v>67</v>
      </c>
      <c r="N169" s="11">
        <v>5</v>
      </c>
      <c r="O169" s="11"/>
      <c r="P169" s="11"/>
      <c r="Q169" s="11">
        <v>143</v>
      </c>
      <c r="R169" s="11"/>
      <c r="S169" s="11">
        <v>143</v>
      </c>
      <c r="T169" s="11">
        <v>304</v>
      </c>
      <c r="U169" s="11">
        <v>1665</v>
      </c>
      <c r="V169" s="11">
        <f t="shared" si="2"/>
        <v>3016</v>
      </c>
    </row>
    <row r="170" ht="18.75" customHeight="1" spans="1:22">
      <c r="A170" s="51" t="s">
        <v>392</v>
      </c>
      <c r="B170" s="11">
        <v>683.2</v>
      </c>
      <c r="C170" s="11">
        <v>418.9</v>
      </c>
      <c r="D170" s="11">
        <v>160.9</v>
      </c>
      <c r="E170" s="11">
        <v>258</v>
      </c>
      <c r="F170" s="11"/>
      <c r="G170" s="11">
        <v>100</v>
      </c>
      <c r="H170" s="11">
        <v>53</v>
      </c>
      <c r="I170" s="11">
        <v>27</v>
      </c>
      <c r="J170" s="11">
        <v>20</v>
      </c>
      <c r="K170" s="11"/>
      <c r="L170" s="11"/>
      <c r="M170" s="11">
        <v>56.5</v>
      </c>
      <c r="N170" s="11"/>
      <c r="O170" s="11">
        <v>37.1</v>
      </c>
      <c r="P170" s="11"/>
      <c r="Q170" s="11">
        <v>70.7</v>
      </c>
      <c r="R170" s="11"/>
      <c r="S170" s="11">
        <v>70.7</v>
      </c>
      <c r="T170" s="11">
        <v>228.6</v>
      </c>
      <c r="U170" s="11">
        <v>30</v>
      </c>
      <c r="V170" s="11">
        <f t="shared" si="2"/>
        <v>941.8</v>
      </c>
    </row>
    <row r="171" ht="18.75" customHeight="1" spans="1:22">
      <c r="A171" s="51" t="s">
        <v>394</v>
      </c>
      <c r="B171" s="11">
        <v>177.3</v>
      </c>
      <c r="C171" s="11">
        <v>85.8</v>
      </c>
      <c r="D171" s="11">
        <v>56.3</v>
      </c>
      <c r="E171" s="11">
        <v>29.5</v>
      </c>
      <c r="F171" s="11"/>
      <c r="G171" s="11">
        <v>23.8</v>
      </c>
      <c r="H171" s="11">
        <v>17.2</v>
      </c>
      <c r="I171" s="11"/>
      <c r="J171" s="11">
        <v>6.5</v>
      </c>
      <c r="K171" s="11"/>
      <c r="L171" s="11">
        <v>0.1</v>
      </c>
      <c r="M171" s="11">
        <v>13.9</v>
      </c>
      <c r="N171" s="11"/>
      <c r="O171" s="11">
        <v>51.2</v>
      </c>
      <c r="P171" s="11"/>
      <c r="Q171" s="11">
        <v>2.6</v>
      </c>
      <c r="R171" s="11"/>
      <c r="S171" s="11">
        <v>2.6</v>
      </c>
      <c r="T171" s="11">
        <v>43.4</v>
      </c>
      <c r="U171" s="11">
        <v>42</v>
      </c>
      <c r="V171" s="11">
        <f t="shared" si="2"/>
        <v>262.7</v>
      </c>
    </row>
    <row r="172" ht="18.75" customHeight="1" spans="1:22">
      <c r="A172" s="51" t="s">
        <v>396</v>
      </c>
      <c r="B172" s="11">
        <v>317.9</v>
      </c>
      <c r="C172" s="11">
        <v>216</v>
      </c>
      <c r="D172" s="11">
        <v>146</v>
      </c>
      <c r="E172" s="11">
        <v>70</v>
      </c>
      <c r="F172" s="11"/>
      <c r="G172" s="11">
        <v>51</v>
      </c>
      <c r="H172" s="11">
        <v>26</v>
      </c>
      <c r="I172" s="11">
        <v>13</v>
      </c>
      <c r="J172" s="11">
        <v>11</v>
      </c>
      <c r="K172" s="11"/>
      <c r="L172" s="11">
        <v>1</v>
      </c>
      <c r="M172" s="11">
        <v>24</v>
      </c>
      <c r="N172" s="11"/>
      <c r="O172" s="11">
        <v>25</v>
      </c>
      <c r="P172" s="11"/>
      <c r="Q172" s="11">
        <v>1.9</v>
      </c>
      <c r="R172" s="11"/>
      <c r="S172" s="11">
        <v>1.9</v>
      </c>
      <c r="T172" s="11">
        <v>75</v>
      </c>
      <c r="U172" s="11">
        <v>720</v>
      </c>
      <c r="V172" s="11">
        <f t="shared" si="2"/>
        <v>1112.9</v>
      </c>
    </row>
    <row r="173" ht="18.75" customHeight="1" spans="1:22">
      <c r="A173" s="51" t="s">
        <v>398</v>
      </c>
      <c r="B173" s="11">
        <v>245</v>
      </c>
      <c r="C173" s="11">
        <v>131.7</v>
      </c>
      <c r="D173" s="11">
        <v>68.9</v>
      </c>
      <c r="E173" s="11">
        <v>62.8</v>
      </c>
      <c r="F173" s="11"/>
      <c r="G173" s="11">
        <v>8</v>
      </c>
      <c r="H173" s="11"/>
      <c r="I173" s="11"/>
      <c r="J173" s="11">
        <v>8</v>
      </c>
      <c r="K173" s="11"/>
      <c r="L173" s="11"/>
      <c r="M173" s="11">
        <v>18.5</v>
      </c>
      <c r="N173" s="11"/>
      <c r="O173" s="11">
        <v>64.8</v>
      </c>
      <c r="P173" s="11"/>
      <c r="Q173" s="11">
        <v>22</v>
      </c>
      <c r="R173" s="11"/>
      <c r="S173" s="11">
        <v>22</v>
      </c>
      <c r="T173" s="11">
        <v>49.8</v>
      </c>
      <c r="U173" s="11">
        <v>0</v>
      </c>
      <c r="V173" s="11">
        <f t="shared" si="2"/>
        <v>294.8</v>
      </c>
    </row>
    <row r="174" ht="18.75" customHeight="1" spans="1:22">
      <c r="A174" s="51" t="s">
        <v>400</v>
      </c>
      <c r="B174" s="11">
        <v>38</v>
      </c>
      <c r="C174" s="11">
        <v>24</v>
      </c>
      <c r="D174" s="11">
        <v>9</v>
      </c>
      <c r="E174" s="11">
        <v>15</v>
      </c>
      <c r="F174" s="11"/>
      <c r="G174" s="11">
        <v>8</v>
      </c>
      <c r="H174" s="11">
        <v>3</v>
      </c>
      <c r="I174" s="11">
        <v>2</v>
      </c>
      <c r="J174" s="11">
        <v>2</v>
      </c>
      <c r="K174" s="11"/>
      <c r="L174" s="11">
        <v>1</v>
      </c>
      <c r="M174" s="11">
        <v>3</v>
      </c>
      <c r="N174" s="11"/>
      <c r="O174" s="11">
        <v>3</v>
      </c>
      <c r="P174" s="11"/>
      <c r="Q174" s="11"/>
      <c r="R174" s="11"/>
      <c r="S174" s="11"/>
      <c r="T174" s="11">
        <v>16</v>
      </c>
      <c r="U174" s="11">
        <v>10</v>
      </c>
      <c r="V174" s="11">
        <f t="shared" si="2"/>
        <v>64</v>
      </c>
    </row>
    <row r="175" ht="18.75" customHeight="1" spans="1:22">
      <c r="A175" s="51" t="s">
        <v>402</v>
      </c>
      <c r="B175" s="11">
        <v>75</v>
      </c>
      <c r="C175" s="11">
        <v>21</v>
      </c>
      <c r="D175" s="11">
        <v>14</v>
      </c>
      <c r="E175" s="11">
        <v>7</v>
      </c>
      <c r="F175" s="11"/>
      <c r="G175" s="11">
        <v>14</v>
      </c>
      <c r="H175" s="11">
        <v>3</v>
      </c>
      <c r="I175" s="11">
        <v>2</v>
      </c>
      <c r="J175" s="11">
        <v>1</v>
      </c>
      <c r="K175" s="11"/>
      <c r="L175" s="11">
        <v>8</v>
      </c>
      <c r="M175" s="11">
        <v>4</v>
      </c>
      <c r="N175" s="11">
        <v>33</v>
      </c>
      <c r="O175" s="11">
        <v>3</v>
      </c>
      <c r="P175" s="11"/>
      <c r="Q175" s="11"/>
      <c r="R175" s="11"/>
      <c r="S175" s="11"/>
      <c r="T175" s="11">
        <v>16</v>
      </c>
      <c r="U175" s="11">
        <v>30</v>
      </c>
      <c r="V175" s="11">
        <f t="shared" si="2"/>
        <v>121</v>
      </c>
    </row>
    <row r="176" ht="18.75" customHeight="1" spans="1:22">
      <c r="A176" s="51" t="s">
        <v>404</v>
      </c>
      <c r="B176" s="11">
        <v>112</v>
      </c>
      <c r="C176" s="11">
        <v>70</v>
      </c>
      <c r="D176" s="11">
        <v>46</v>
      </c>
      <c r="E176" s="11">
        <v>24</v>
      </c>
      <c r="F176" s="11"/>
      <c r="G176" s="11">
        <v>19</v>
      </c>
      <c r="H176" s="11">
        <v>9</v>
      </c>
      <c r="I176" s="11">
        <v>5</v>
      </c>
      <c r="J176" s="11">
        <v>4</v>
      </c>
      <c r="K176" s="11"/>
      <c r="L176" s="11">
        <v>1</v>
      </c>
      <c r="M176" s="11">
        <v>8</v>
      </c>
      <c r="N176" s="11"/>
      <c r="O176" s="11">
        <v>8</v>
      </c>
      <c r="P176" s="11"/>
      <c r="Q176" s="11">
        <v>7</v>
      </c>
      <c r="R176" s="11"/>
      <c r="S176" s="11">
        <v>7</v>
      </c>
      <c r="T176" s="11">
        <v>25</v>
      </c>
      <c r="U176" s="11">
        <v>0</v>
      </c>
      <c r="V176" s="11">
        <f t="shared" si="2"/>
        <v>137</v>
      </c>
    </row>
    <row r="177" ht="18.75" customHeight="1" spans="1:22">
      <c r="A177" s="51" t="s">
        <v>406</v>
      </c>
      <c r="B177" s="11">
        <v>120</v>
      </c>
      <c r="C177" s="11">
        <v>76</v>
      </c>
      <c r="D177" s="11">
        <v>34</v>
      </c>
      <c r="E177" s="11">
        <v>42</v>
      </c>
      <c r="F177" s="11"/>
      <c r="G177" s="11">
        <v>19</v>
      </c>
      <c r="H177" s="11">
        <v>9</v>
      </c>
      <c r="I177" s="11">
        <v>5</v>
      </c>
      <c r="J177" s="11">
        <v>4</v>
      </c>
      <c r="K177" s="11"/>
      <c r="L177" s="11">
        <v>1</v>
      </c>
      <c r="M177" s="11">
        <v>9</v>
      </c>
      <c r="N177" s="11"/>
      <c r="O177" s="11">
        <v>10</v>
      </c>
      <c r="P177" s="11"/>
      <c r="Q177" s="11">
        <v>6</v>
      </c>
      <c r="R177" s="11"/>
      <c r="S177" s="11">
        <v>6</v>
      </c>
      <c r="T177" s="11">
        <v>22</v>
      </c>
      <c r="U177" s="11">
        <v>27</v>
      </c>
      <c r="V177" s="11">
        <f t="shared" si="2"/>
        <v>169</v>
      </c>
    </row>
    <row r="178" ht="18.75" customHeight="1" spans="1:22">
      <c r="A178" s="51" t="s">
        <v>408</v>
      </c>
      <c r="B178" s="11">
        <v>37</v>
      </c>
      <c r="C178" s="11">
        <v>26</v>
      </c>
      <c r="D178" s="11">
        <v>8</v>
      </c>
      <c r="E178" s="11">
        <v>17</v>
      </c>
      <c r="F178" s="11">
        <v>1</v>
      </c>
      <c r="G178" s="11">
        <v>8</v>
      </c>
      <c r="H178" s="11">
        <v>3</v>
      </c>
      <c r="I178" s="11">
        <v>2</v>
      </c>
      <c r="J178" s="11">
        <v>2</v>
      </c>
      <c r="K178" s="11"/>
      <c r="L178" s="11">
        <v>1</v>
      </c>
      <c r="M178" s="11">
        <v>3</v>
      </c>
      <c r="N178" s="11"/>
      <c r="O178" s="11"/>
      <c r="P178" s="11"/>
      <c r="Q178" s="11"/>
      <c r="R178" s="11"/>
      <c r="S178" s="11"/>
      <c r="T178" s="11">
        <v>18</v>
      </c>
      <c r="U178" s="11">
        <v>5</v>
      </c>
      <c r="V178" s="11">
        <f t="shared" si="2"/>
        <v>60</v>
      </c>
    </row>
    <row r="179" ht="18.75" customHeight="1" spans="1:22">
      <c r="A179" s="51" t="s">
        <v>410</v>
      </c>
      <c r="B179" s="11">
        <v>80</v>
      </c>
      <c r="C179" s="11">
        <v>51</v>
      </c>
      <c r="D179" s="11">
        <v>20</v>
      </c>
      <c r="E179" s="11">
        <v>31</v>
      </c>
      <c r="F179" s="11"/>
      <c r="G179" s="11">
        <v>13</v>
      </c>
      <c r="H179" s="11">
        <v>6</v>
      </c>
      <c r="I179" s="11">
        <v>3</v>
      </c>
      <c r="J179" s="11">
        <v>3</v>
      </c>
      <c r="K179" s="11"/>
      <c r="L179" s="11">
        <v>1</v>
      </c>
      <c r="M179" s="11">
        <v>6</v>
      </c>
      <c r="N179" s="11"/>
      <c r="O179" s="11">
        <v>6</v>
      </c>
      <c r="P179" s="11"/>
      <c r="Q179" s="11">
        <v>4</v>
      </c>
      <c r="R179" s="11"/>
      <c r="S179" s="11">
        <v>4</v>
      </c>
      <c r="T179" s="11">
        <v>16</v>
      </c>
      <c r="U179" s="11">
        <v>0</v>
      </c>
      <c r="V179" s="11">
        <f t="shared" si="2"/>
        <v>96</v>
      </c>
    </row>
    <row r="180" ht="18.75" customHeight="1" spans="1:22">
      <c r="A180" s="51" t="s">
        <v>412</v>
      </c>
      <c r="B180" s="11">
        <v>2358.9</v>
      </c>
      <c r="C180" s="11">
        <v>1168</v>
      </c>
      <c r="D180" s="11">
        <v>587.3</v>
      </c>
      <c r="E180" s="11">
        <v>580.7</v>
      </c>
      <c r="F180" s="11"/>
      <c r="G180" s="11">
        <v>341.3</v>
      </c>
      <c r="H180" s="11">
        <v>193</v>
      </c>
      <c r="I180" s="11">
        <v>96.5</v>
      </c>
      <c r="J180" s="11">
        <v>50</v>
      </c>
      <c r="K180" s="11"/>
      <c r="L180" s="11">
        <v>1.8</v>
      </c>
      <c r="M180" s="11">
        <v>172.7</v>
      </c>
      <c r="N180" s="11"/>
      <c r="O180" s="11">
        <v>656.9</v>
      </c>
      <c r="P180" s="11"/>
      <c r="Q180" s="11">
        <v>20</v>
      </c>
      <c r="R180" s="11"/>
      <c r="S180" s="11">
        <v>20</v>
      </c>
      <c r="T180" s="11">
        <v>17.2</v>
      </c>
      <c r="U180" s="11">
        <v>172</v>
      </c>
      <c r="V180" s="11">
        <f t="shared" si="2"/>
        <v>2548.1</v>
      </c>
    </row>
    <row r="181" ht="18.75" customHeight="1" spans="1:22">
      <c r="A181" s="51" t="s">
        <v>414</v>
      </c>
      <c r="B181" s="11">
        <v>191</v>
      </c>
      <c r="C181" s="11">
        <v>122</v>
      </c>
      <c r="D181" s="11">
        <v>37</v>
      </c>
      <c r="E181" s="11">
        <v>81</v>
      </c>
      <c r="F181" s="11">
        <v>4</v>
      </c>
      <c r="G181" s="11">
        <v>29</v>
      </c>
      <c r="H181" s="11">
        <v>14</v>
      </c>
      <c r="I181" s="11">
        <v>7</v>
      </c>
      <c r="J181" s="11">
        <v>5</v>
      </c>
      <c r="K181" s="11"/>
      <c r="L181" s="11">
        <v>3</v>
      </c>
      <c r="M181" s="11">
        <v>12</v>
      </c>
      <c r="N181" s="11">
        <v>9</v>
      </c>
      <c r="O181" s="11"/>
      <c r="P181" s="11"/>
      <c r="Q181" s="11">
        <v>19</v>
      </c>
      <c r="R181" s="11"/>
      <c r="S181" s="11">
        <v>19</v>
      </c>
      <c r="T181" s="11">
        <v>53</v>
      </c>
      <c r="U181" s="11">
        <v>22</v>
      </c>
      <c r="V181" s="11">
        <f t="shared" si="2"/>
        <v>266</v>
      </c>
    </row>
    <row r="182" ht="18.75" customHeight="1" spans="1:22">
      <c r="A182" s="51" t="s">
        <v>416</v>
      </c>
      <c r="B182" s="11">
        <v>64.5</v>
      </c>
      <c r="C182" s="11">
        <v>41</v>
      </c>
      <c r="D182" s="11">
        <v>27</v>
      </c>
      <c r="E182" s="11">
        <v>14</v>
      </c>
      <c r="F182" s="11"/>
      <c r="G182" s="11">
        <v>11</v>
      </c>
      <c r="H182" s="11">
        <v>5</v>
      </c>
      <c r="I182" s="11">
        <v>3</v>
      </c>
      <c r="J182" s="11">
        <v>2</v>
      </c>
      <c r="K182" s="11"/>
      <c r="L182" s="11">
        <v>1</v>
      </c>
      <c r="M182" s="11">
        <v>5</v>
      </c>
      <c r="N182" s="11"/>
      <c r="O182" s="11">
        <v>4</v>
      </c>
      <c r="P182" s="11"/>
      <c r="Q182" s="11">
        <v>3.5</v>
      </c>
      <c r="R182" s="11"/>
      <c r="S182" s="11">
        <v>3.5</v>
      </c>
      <c r="T182" s="11">
        <v>16</v>
      </c>
      <c r="U182" s="11">
        <v>20</v>
      </c>
      <c r="V182" s="11">
        <f t="shared" si="2"/>
        <v>100.5</v>
      </c>
    </row>
    <row r="183" ht="34.5" customHeight="1" spans="1:22">
      <c r="A183" s="51" t="s">
        <v>418</v>
      </c>
      <c r="B183" s="11">
        <v>20</v>
      </c>
      <c r="C183" s="11">
        <v>13</v>
      </c>
      <c r="D183" s="11">
        <v>4</v>
      </c>
      <c r="E183" s="11">
        <v>8</v>
      </c>
      <c r="F183" s="11">
        <v>1</v>
      </c>
      <c r="G183" s="11">
        <v>5</v>
      </c>
      <c r="H183" s="11">
        <v>2</v>
      </c>
      <c r="I183" s="11">
        <v>1</v>
      </c>
      <c r="J183" s="11">
        <v>1</v>
      </c>
      <c r="K183" s="11"/>
      <c r="L183" s="11">
        <v>1</v>
      </c>
      <c r="M183" s="11">
        <v>2</v>
      </c>
      <c r="N183" s="11"/>
      <c r="O183" s="11"/>
      <c r="P183" s="11"/>
      <c r="Q183" s="11"/>
      <c r="R183" s="11"/>
      <c r="S183" s="11"/>
      <c r="T183" s="11">
        <v>17</v>
      </c>
      <c r="U183" s="11">
        <v>0</v>
      </c>
      <c r="V183" s="11">
        <f t="shared" si="2"/>
        <v>37</v>
      </c>
    </row>
    <row r="184" ht="18.75" customHeight="1" spans="1:22">
      <c r="A184" s="51" t="s">
        <v>500</v>
      </c>
      <c r="B184" s="11"/>
      <c r="C184" s="11"/>
      <c r="D184" s="11"/>
      <c r="E184" s="11"/>
      <c r="F184" s="11"/>
      <c r="G184" s="11"/>
      <c r="H184" s="11"/>
      <c r="I184" s="11"/>
      <c r="J184" s="11"/>
      <c r="K184" s="11"/>
      <c r="L184" s="11"/>
      <c r="M184" s="11"/>
      <c r="N184" s="11"/>
      <c r="O184" s="11"/>
      <c r="P184" s="11"/>
      <c r="Q184" s="11"/>
      <c r="R184" s="11"/>
      <c r="S184" s="11"/>
      <c r="T184" s="11">
        <v>105</v>
      </c>
      <c r="U184" s="11">
        <v>0</v>
      </c>
      <c r="V184" s="11">
        <f t="shared" si="2"/>
        <v>105</v>
      </c>
    </row>
    <row r="185" ht="18.75" customHeight="1" spans="1:22">
      <c r="A185" s="51" t="s">
        <v>276</v>
      </c>
      <c r="B185" s="11">
        <v>449</v>
      </c>
      <c r="C185" s="11">
        <v>352</v>
      </c>
      <c r="D185" s="11">
        <v>112</v>
      </c>
      <c r="E185" s="11">
        <v>231</v>
      </c>
      <c r="F185" s="11">
        <v>9</v>
      </c>
      <c r="G185" s="11">
        <v>57</v>
      </c>
      <c r="H185" s="11">
        <v>32</v>
      </c>
      <c r="I185" s="11">
        <v>16</v>
      </c>
      <c r="J185" s="11">
        <v>8</v>
      </c>
      <c r="K185" s="11"/>
      <c r="L185" s="11">
        <v>1</v>
      </c>
      <c r="M185" s="11">
        <v>33</v>
      </c>
      <c r="N185" s="11"/>
      <c r="O185" s="11"/>
      <c r="P185" s="11"/>
      <c r="Q185" s="11">
        <v>7</v>
      </c>
      <c r="R185" s="11"/>
      <c r="S185" s="11">
        <v>7</v>
      </c>
      <c r="T185" s="11">
        <v>105</v>
      </c>
      <c r="U185" s="11">
        <v>50</v>
      </c>
      <c r="V185" s="11">
        <f t="shared" si="2"/>
        <v>604</v>
      </c>
    </row>
    <row r="186" ht="18.75" customHeight="1" spans="1:22">
      <c r="A186" s="51" t="s">
        <v>501</v>
      </c>
      <c r="B186" s="11">
        <v>10.9</v>
      </c>
      <c r="C186" s="11"/>
      <c r="D186" s="11"/>
      <c r="E186" s="11"/>
      <c r="F186" s="11"/>
      <c r="G186" s="11">
        <v>1.9</v>
      </c>
      <c r="H186" s="11"/>
      <c r="I186" s="11"/>
      <c r="J186" s="11"/>
      <c r="K186" s="11"/>
      <c r="L186" s="11">
        <v>1.9</v>
      </c>
      <c r="M186" s="11">
        <v>0.4</v>
      </c>
      <c r="N186" s="11">
        <v>8.6</v>
      </c>
      <c r="O186" s="11"/>
      <c r="P186" s="11"/>
      <c r="Q186" s="11"/>
      <c r="R186" s="11"/>
      <c r="S186" s="11"/>
      <c r="T186" s="11">
        <v>60</v>
      </c>
      <c r="U186" s="11">
        <v>163</v>
      </c>
      <c r="V186" s="11">
        <f t="shared" si="2"/>
        <v>233.9</v>
      </c>
    </row>
    <row r="187" ht="18.75" customHeight="1" spans="1:22">
      <c r="A187" s="51" t="s">
        <v>420</v>
      </c>
      <c r="B187" s="11">
        <v>291</v>
      </c>
      <c r="C187" s="11">
        <v>222</v>
      </c>
      <c r="D187" s="11">
        <v>67</v>
      </c>
      <c r="E187" s="11">
        <v>149</v>
      </c>
      <c r="F187" s="11">
        <v>6</v>
      </c>
      <c r="G187" s="11">
        <v>48</v>
      </c>
      <c r="H187" s="11">
        <v>25</v>
      </c>
      <c r="I187" s="11">
        <v>13</v>
      </c>
      <c r="J187" s="11">
        <v>9</v>
      </c>
      <c r="K187" s="11"/>
      <c r="L187" s="11">
        <v>1</v>
      </c>
      <c r="M187" s="11">
        <v>21</v>
      </c>
      <c r="N187" s="11"/>
      <c r="O187" s="11"/>
      <c r="P187" s="11"/>
      <c r="Q187" s="11"/>
      <c r="R187" s="11"/>
      <c r="S187" s="11"/>
      <c r="T187" s="11">
        <v>100</v>
      </c>
      <c r="U187" s="11">
        <v>140</v>
      </c>
      <c r="V187" s="11">
        <f t="shared" si="2"/>
        <v>531</v>
      </c>
    </row>
    <row r="188" ht="18.75" customHeight="1" spans="1:22">
      <c r="A188" s="51" t="s">
        <v>502</v>
      </c>
      <c r="B188" s="11"/>
      <c r="C188" s="11"/>
      <c r="D188" s="11"/>
      <c r="E188" s="11"/>
      <c r="F188" s="11"/>
      <c r="G188" s="11"/>
      <c r="H188" s="11"/>
      <c r="I188" s="11"/>
      <c r="J188" s="11"/>
      <c r="K188" s="11"/>
      <c r="L188" s="11"/>
      <c r="M188" s="11"/>
      <c r="N188" s="11"/>
      <c r="O188" s="11"/>
      <c r="P188" s="11"/>
      <c r="Q188" s="11"/>
      <c r="R188" s="11"/>
      <c r="S188" s="11"/>
      <c r="T188" s="11">
        <v>40</v>
      </c>
      <c r="U188" s="11">
        <v>0</v>
      </c>
      <c r="V188" s="11">
        <f t="shared" si="2"/>
        <v>40</v>
      </c>
    </row>
    <row r="189" ht="18.75" customHeight="1" spans="1:22">
      <c r="A189" s="52" t="s">
        <v>503</v>
      </c>
      <c r="B189" s="11">
        <v>19032.6</v>
      </c>
      <c r="C189" s="11">
        <v>9138.7</v>
      </c>
      <c r="D189" s="11">
        <v>5000.1</v>
      </c>
      <c r="E189" s="11">
        <v>4137.7</v>
      </c>
      <c r="F189" s="11">
        <v>0.9</v>
      </c>
      <c r="G189" s="11">
        <v>6971.9</v>
      </c>
      <c r="H189" s="11">
        <v>1800.2</v>
      </c>
      <c r="I189" s="11">
        <v>3613.1</v>
      </c>
      <c r="J189" s="11">
        <v>1077.7</v>
      </c>
      <c r="K189" s="11">
        <v>480</v>
      </c>
      <c r="L189" s="11">
        <v>0.9</v>
      </c>
      <c r="M189" s="11">
        <v>868.3</v>
      </c>
      <c r="N189" s="11"/>
      <c r="O189" s="11">
        <v>0.1</v>
      </c>
      <c r="P189" s="11">
        <v>700</v>
      </c>
      <c r="Q189" s="11">
        <v>1353.6</v>
      </c>
      <c r="R189" s="11"/>
      <c r="S189" s="11">
        <v>1353.6</v>
      </c>
      <c r="T189" s="11">
        <v>381.7</v>
      </c>
      <c r="U189" s="11">
        <v>384387</v>
      </c>
      <c r="V189" s="11">
        <f t="shared" si="2"/>
        <v>403801.3</v>
      </c>
    </row>
    <row r="190" ht="18.75" customHeight="1" spans="1:22">
      <c r="A190" s="185" t="s">
        <v>430</v>
      </c>
      <c r="B190" s="11">
        <v>136235</v>
      </c>
      <c r="C190" s="11">
        <v>91211</v>
      </c>
      <c r="D190" s="11">
        <v>29437</v>
      </c>
      <c r="E190" s="11">
        <v>59610</v>
      </c>
      <c r="F190" s="11">
        <v>2164</v>
      </c>
      <c r="G190" s="11">
        <v>20140</v>
      </c>
      <c r="H190" s="11">
        <v>8485</v>
      </c>
      <c r="I190" s="11">
        <v>7000</v>
      </c>
      <c r="J190" s="11">
        <v>3200</v>
      </c>
      <c r="K190" s="11">
        <v>480</v>
      </c>
      <c r="L190" s="11">
        <v>975</v>
      </c>
      <c r="M190" s="11">
        <v>8900</v>
      </c>
      <c r="N190" s="11">
        <v>4423</v>
      </c>
      <c r="O190" s="11">
        <v>3061</v>
      </c>
      <c r="P190" s="11">
        <v>700</v>
      </c>
      <c r="Q190" s="11">
        <v>7800</v>
      </c>
      <c r="R190" s="11">
        <v>186</v>
      </c>
      <c r="S190" s="11">
        <v>7614</v>
      </c>
      <c r="T190" s="11">
        <v>29165</v>
      </c>
      <c r="U190" s="11">
        <f>325213+70500+6114+84400-31900</f>
        <v>454327</v>
      </c>
      <c r="V190" s="11">
        <f t="shared" si="2"/>
        <v>619727</v>
      </c>
    </row>
  </sheetData>
  <mergeCells count="17">
    <mergeCell ref="A1:V1"/>
    <mergeCell ref="U2:V2"/>
    <mergeCell ref="B3:V3"/>
    <mergeCell ref="B4:S4"/>
    <mergeCell ref="C5:O5"/>
    <mergeCell ref="P5:S5"/>
    <mergeCell ref="C6:F6"/>
    <mergeCell ref="G6:L6"/>
    <mergeCell ref="Q6:S6"/>
    <mergeCell ref="A3:A7"/>
    <mergeCell ref="B5:B7"/>
    <mergeCell ref="M6:M7"/>
    <mergeCell ref="N6:N7"/>
    <mergeCell ref="O6:O7"/>
    <mergeCell ref="T4:T7"/>
    <mergeCell ref="U4:U7"/>
    <mergeCell ref="V4:V7"/>
  </mergeCells>
  <pageMargins left="0.747916666666667" right="0.747916666666667" top="0.471527777777778" bottom="0.471527777777778" header="0" footer="0.313888888888889"/>
  <pageSetup paperSize="8" scale="72" firstPageNumber="10" fitToHeight="0" orientation="landscape" useFirstPageNumber="1"/>
  <headerFooter>
    <oddFooter>&amp;C&amp;14第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90"/>
  <sheetViews>
    <sheetView zoomScale="70" zoomScaleNormal="70" workbookViewId="0">
      <pane xSplit="2" ySplit="7" topLeftCell="C122" activePane="bottomRight" state="frozen"/>
      <selection/>
      <selection pane="topRight"/>
      <selection pane="bottomLeft"/>
      <selection pane="bottomRight" activeCell="D2" sqref="D2"/>
    </sheetView>
  </sheetViews>
  <sheetFormatPr defaultColWidth="10" defaultRowHeight="13.5"/>
  <cols>
    <col min="1" max="1" width="35.3833333333333" style="66" customWidth="1"/>
    <col min="2" max="2" width="11.1333333333333" style="66" customWidth="1"/>
    <col min="3" max="3" width="10.75" style="66" customWidth="1"/>
    <col min="4" max="5" width="9.75" style="66" customWidth="1"/>
    <col min="6" max="6" width="8.38333333333333" style="66" customWidth="1"/>
    <col min="7" max="9" width="9.75" style="66" customWidth="1"/>
    <col min="10" max="10" width="9.25" style="66" customWidth="1"/>
    <col min="11" max="11" width="9.75" style="66" customWidth="1"/>
    <col min="12" max="12" width="8.25" style="66" customWidth="1"/>
    <col min="13" max="13" width="9.75" style="66" customWidth="1"/>
    <col min="14" max="14" width="8.25" style="66" customWidth="1"/>
    <col min="15" max="15" width="9.75" style="66" customWidth="1"/>
    <col min="16" max="16" width="8.13333333333333" style="66" customWidth="1"/>
    <col min="17" max="19" width="9.75" style="66" customWidth="1"/>
    <col min="20" max="20" width="10.8833333333333" style="66" customWidth="1"/>
    <col min="21" max="21" width="8.63333333333333" style="66" customWidth="1"/>
    <col min="22" max="22" width="8" style="66" customWidth="1"/>
    <col min="23" max="23" width="9.75" style="66" customWidth="1"/>
    <col min="24" max="24" width="7.63333333333333" style="66" customWidth="1"/>
    <col min="25" max="25" width="9.75" style="66" customWidth="1"/>
    <col min="26" max="26" width="10.6333333333333" style="66" customWidth="1"/>
    <col min="27" max="28" width="9.75" style="66" customWidth="1"/>
    <col min="29" max="29" width="10.6333333333333" style="66" customWidth="1"/>
    <col min="30" max="30" width="10.3833333333333" style="66" customWidth="1"/>
    <col min="31" max="31" width="10.75" style="66" customWidth="1"/>
    <col min="32" max="33" width="9.75" style="66" customWidth="1"/>
    <col min="34" max="16384" width="10" style="66"/>
  </cols>
  <sheetData>
    <row r="1" ht="32.25" spans="1:31">
      <c r="A1" s="3" t="s">
        <v>504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ht="18" customHeight="1" spans="1:31">
      <c r="A2" s="4"/>
      <c r="B2" s="4"/>
      <c r="AD2" s="195" t="s">
        <v>432</v>
      </c>
      <c r="AE2" s="195"/>
    </row>
    <row r="3" spans="1:31">
      <c r="A3" s="5" t="s">
        <v>482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row>
    <row r="4" ht="22.5" customHeight="1" spans="1:31">
      <c r="A4" s="5"/>
      <c r="B4" s="5" t="s">
        <v>436</v>
      </c>
      <c r="C4" s="5"/>
      <c r="D4" s="5"/>
      <c r="E4" s="5"/>
      <c r="F4" s="5"/>
      <c r="G4" s="5"/>
      <c r="H4" s="5"/>
      <c r="I4" s="5"/>
      <c r="J4" s="5"/>
      <c r="K4" s="5"/>
      <c r="L4" s="5"/>
      <c r="M4" s="5"/>
      <c r="N4" s="5"/>
      <c r="O4" s="5"/>
      <c r="P4" s="5"/>
      <c r="Q4" s="5"/>
      <c r="R4" s="5"/>
      <c r="S4" s="5"/>
      <c r="T4" s="5"/>
      <c r="U4" s="5"/>
      <c r="V4" s="5"/>
      <c r="W4" s="5"/>
      <c r="X4" s="5"/>
      <c r="Y4" s="5"/>
      <c r="Z4" s="5"/>
      <c r="AA4" s="5"/>
      <c r="AB4" s="5"/>
      <c r="AC4" s="5"/>
      <c r="AD4" s="5"/>
      <c r="AE4" s="5"/>
    </row>
    <row r="5" ht="21" customHeight="1" spans="1:31">
      <c r="A5" s="5"/>
      <c r="B5" s="5" t="s">
        <v>438</v>
      </c>
      <c r="C5" s="5" t="s">
        <v>444</v>
      </c>
      <c r="D5" s="5"/>
      <c r="E5" s="5"/>
      <c r="F5" s="5"/>
      <c r="G5" s="5"/>
      <c r="H5" s="5"/>
      <c r="I5" s="5"/>
      <c r="J5" s="5"/>
      <c r="K5" s="5"/>
      <c r="L5" s="5"/>
      <c r="M5" s="5"/>
      <c r="N5" s="5"/>
      <c r="O5" s="5"/>
      <c r="P5" s="5"/>
      <c r="Q5" s="5"/>
      <c r="R5" s="5"/>
      <c r="S5" s="5"/>
      <c r="T5" s="5"/>
      <c r="U5" s="5"/>
      <c r="V5" s="5"/>
      <c r="W5" s="5"/>
      <c r="X5" s="5"/>
      <c r="Y5" s="5"/>
      <c r="Z5" s="5"/>
      <c r="AA5" s="5"/>
      <c r="AB5" s="5"/>
      <c r="AC5" s="5"/>
      <c r="AD5" s="5"/>
      <c r="AE5" s="5"/>
    </row>
    <row r="6" ht="21" customHeight="1" spans="1:31">
      <c r="A6" s="5"/>
      <c r="B6" s="5"/>
      <c r="C6" s="5" t="s">
        <v>505</v>
      </c>
      <c r="D6" s="5"/>
      <c r="E6" s="5"/>
      <c r="F6" s="5"/>
      <c r="G6" s="5"/>
      <c r="H6" s="5"/>
      <c r="I6" s="5"/>
      <c r="J6" s="5"/>
      <c r="K6" s="5"/>
      <c r="L6" s="5"/>
      <c r="M6" s="5"/>
      <c r="N6" s="5"/>
      <c r="O6" s="5"/>
      <c r="P6" s="5"/>
      <c r="Q6" s="5" t="s">
        <v>506</v>
      </c>
      <c r="R6" s="5" t="s">
        <v>507</v>
      </c>
      <c r="S6" s="5" t="s">
        <v>508</v>
      </c>
      <c r="T6" s="5"/>
      <c r="U6" s="5"/>
      <c r="V6" s="5"/>
      <c r="W6" s="5" t="s">
        <v>509</v>
      </c>
      <c r="X6" s="5"/>
      <c r="Y6" s="5"/>
      <c r="Z6" s="5"/>
      <c r="AA6" s="5" t="s">
        <v>510</v>
      </c>
      <c r="AB6" s="5" t="s">
        <v>511</v>
      </c>
      <c r="AC6" s="5" t="s">
        <v>512</v>
      </c>
      <c r="AD6" s="5" t="s">
        <v>513</v>
      </c>
      <c r="AE6" s="5" t="s">
        <v>514</v>
      </c>
    </row>
    <row r="7" ht="34.5" customHeight="1" spans="1:31">
      <c r="A7" s="5"/>
      <c r="B7" s="5"/>
      <c r="C7" s="5" t="s">
        <v>80</v>
      </c>
      <c r="D7" s="5" t="s">
        <v>515</v>
      </c>
      <c r="E7" s="5" t="s">
        <v>516</v>
      </c>
      <c r="F7" s="5" t="s">
        <v>517</v>
      </c>
      <c r="G7" s="5" t="s">
        <v>518</v>
      </c>
      <c r="H7" s="5" t="s">
        <v>519</v>
      </c>
      <c r="I7" s="5" t="s">
        <v>520</v>
      </c>
      <c r="J7" s="5" t="s">
        <v>521</v>
      </c>
      <c r="K7" s="5" t="s">
        <v>522</v>
      </c>
      <c r="L7" s="5" t="s">
        <v>523</v>
      </c>
      <c r="M7" s="5" t="s">
        <v>524</v>
      </c>
      <c r="N7" s="5" t="s">
        <v>525</v>
      </c>
      <c r="O7" s="5" t="s">
        <v>526</v>
      </c>
      <c r="P7" s="5" t="s">
        <v>527</v>
      </c>
      <c r="Q7" s="5"/>
      <c r="R7" s="5"/>
      <c r="S7" s="5" t="s">
        <v>80</v>
      </c>
      <c r="T7" s="5" t="s">
        <v>528</v>
      </c>
      <c r="U7" s="5" t="s">
        <v>529</v>
      </c>
      <c r="V7" s="5" t="s">
        <v>530</v>
      </c>
      <c r="W7" s="5" t="s">
        <v>80</v>
      </c>
      <c r="X7" s="5" t="s">
        <v>531</v>
      </c>
      <c r="Y7" s="5" t="s">
        <v>532</v>
      </c>
      <c r="Z7" s="5" t="s">
        <v>509</v>
      </c>
      <c r="AA7" s="5"/>
      <c r="AB7" s="5"/>
      <c r="AC7" s="5"/>
      <c r="AD7" s="5"/>
      <c r="AE7" s="5"/>
    </row>
    <row r="8" ht="21.75" customHeight="1" spans="1:31">
      <c r="A8" s="51" t="s">
        <v>86</v>
      </c>
      <c r="B8" s="11">
        <v>340</v>
      </c>
      <c r="C8" s="11">
        <v>195</v>
      </c>
      <c r="D8" s="11">
        <v>69</v>
      </c>
      <c r="E8" s="11">
        <v>30</v>
      </c>
      <c r="F8" s="11">
        <v>1</v>
      </c>
      <c r="G8" s="11"/>
      <c r="H8" s="11"/>
      <c r="I8" s="11">
        <v>15</v>
      </c>
      <c r="J8" s="11"/>
      <c r="K8" s="11">
        <v>30</v>
      </c>
      <c r="L8" s="11">
        <v>10</v>
      </c>
      <c r="M8" s="11">
        <v>9</v>
      </c>
      <c r="N8" s="11"/>
      <c r="O8" s="11">
        <v>31</v>
      </c>
      <c r="P8" s="11"/>
      <c r="Q8" s="11">
        <v>10</v>
      </c>
      <c r="R8" s="11">
        <v>10</v>
      </c>
      <c r="S8" s="11"/>
      <c r="T8" s="11"/>
      <c r="U8" s="11"/>
      <c r="V8" s="11"/>
      <c r="W8" s="11">
        <v>30</v>
      </c>
      <c r="X8" s="11"/>
      <c r="Y8" s="11">
        <v>20</v>
      </c>
      <c r="Z8" s="11">
        <v>10</v>
      </c>
      <c r="AA8" s="11">
        <v>15</v>
      </c>
      <c r="AB8" s="11"/>
      <c r="AC8" s="11">
        <v>20</v>
      </c>
      <c r="AD8" s="11">
        <v>20</v>
      </c>
      <c r="AE8" s="11">
        <v>40</v>
      </c>
    </row>
    <row r="9" ht="21.75" customHeight="1" spans="1:31">
      <c r="A9" s="51" t="s">
        <v>89</v>
      </c>
      <c r="B9" s="11">
        <v>75</v>
      </c>
      <c r="C9" s="11">
        <v>42.6</v>
      </c>
      <c r="D9" s="11">
        <v>10</v>
      </c>
      <c r="E9" s="11">
        <v>4.6</v>
      </c>
      <c r="F9" s="11"/>
      <c r="G9" s="11">
        <v>1</v>
      </c>
      <c r="H9" s="11">
        <v>9</v>
      </c>
      <c r="I9" s="11">
        <v>3</v>
      </c>
      <c r="J9" s="11"/>
      <c r="K9" s="11">
        <v>5</v>
      </c>
      <c r="L9" s="11"/>
      <c r="M9" s="11">
        <v>2</v>
      </c>
      <c r="N9" s="11"/>
      <c r="O9" s="11">
        <v>8</v>
      </c>
      <c r="P9" s="11"/>
      <c r="Q9" s="11">
        <v>2</v>
      </c>
      <c r="R9" s="11">
        <v>2</v>
      </c>
      <c r="S9" s="11"/>
      <c r="T9" s="11"/>
      <c r="U9" s="11"/>
      <c r="V9" s="11"/>
      <c r="W9" s="11">
        <v>8.6</v>
      </c>
      <c r="X9" s="11"/>
      <c r="Y9" s="11"/>
      <c r="Z9" s="11">
        <v>8.6</v>
      </c>
      <c r="AA9" s="11">
        <v>4.6</v>
      </c>
      <c r="AB9" s="11"/>
      <c r="AC9" s="11">
        <v>7</v>
      </c>
      <c r="AD9" s="11">
        <v>2.4</v>
      </c>
      <c r="AE9" s="11">
        <v>5.8</v>
      </c>
    </row>
    <row r="10" ht="21.75" customHeight="1" spans="1:31">
      <c r="A10" s="51" t="s">
        <v>91</v>
      </c>
      <c r="B10" s="11">
        <v>44</v>
      </c>
      <c r="C10" s="11">
        <v>25.7</v>
      </c>
      <c r="D10" s="11">
        <v>11.5</v>
      </c>
      <c r="E10" s="11">
        <v>6</v>
      </c>
      <c r="F10" s="11"/>
      <c r="G10" s="11"/>
      <c r="H10" s="11"/>
      <c r="I10" s="11">
        <v>1.2</v>
      </c>
      <c r="J10" s="11"/>
      <c r="K10" s="11">
        <v>3</v>
      </c>
      <c r="L10" s="11"/>
      <c r="M10" s="11"/>
      <c r="N10" s="11"/>
      <c r="O10" s="11">
        <v>4</v>
      </c>
      <c r="P10" s="11"/>
      <c r="Q10" s="11">
        <v>2</v>
      </c>
      <c r="R10" s="11">
        <v>3</v>
      </c>
      <c r="S10" s="11"/>
      <c r="T10" s="11"/>
      <c r="U10" s="11"/>
      <c r="V10" s="11"/>
      <c r="W10" s="11">
        <v>2</v>
      </c>
      <c r="X10" s="11"/>
      <c r="Y10" s="11">
        <v>2</v>
      </c>
      <c r="Z10" s="11"/>
      <c r="AA10" s="11">
        <v>1.3</v>
      </c>
      <c r="AB10" s="11"/>
      <c r="AC10" s="11">
        <v>3</v>
      </c>
      <c r="AD10" s="11">
        <v>1</v>
      </c>
      <c r="AE10" s="11">
        <v>6</v>
      </c>
    </row>
    <row r="11" ht="21.75" customHeight="1" spans="1:31">
      <c r="A11" s="51" t="s">
        <v>93</v>
      </c>
      <c r="B11" s="11">
        <v>108</v>
      </c>
      <c r="C11" s="11">
        <v>69</v>
      </c>
      <c r="D11" s="11">
        <v>33</v>
      </c>
      <c r="E11" s="11">
        <v>5</v>
      </c>
      <c r="F11" s="11"/>
      <c r="G11" s="11"/>
      <c r="H11" s="11"/>
      <c r="I11" s="11">
        <v>5</v>
      </c>
      <c r="J11" s="11"/>
      <c r="K11" s="11">
        <v>10</v>
      </c>
      <c r="L11" s="11"/>
      <c r="M11" s="11">
        <v>3</v>
      </c>
      <c r="N11" s="11"/>
      <c r="O11" s="11">
        <v>13</v>
      </c>
      <c r="P11" s="11"/>
      <c r="Q11" s="11">
        <v>3</v>
      </c>
      <c r="R11" s="11">
        <v>4</v>
      </c>
      <c r="S11" s="11"/>
      <c r="T11" s="11"/>
      <c r="U11" s="11"/>
      <c r="V11" s="11"/>
      <c r="W11" s="11">
        <v>1</v>
      </c>
      <c r="X11" s="11"/>
      <c r="Y11" s="11">
        <v>1</v>
      </c>
      <c r="Z11" s="11"/>
      <c r="AA11" s="11">
        <v>4</v>
      </c>
      <c r="AB11" s="11"/>
      <c r="AC11" s="11">
        <v>10</v>
      </c>
      <c r="AD11" s="11">
        <v>12</v>
      </c>
      <c r="AE11" s="11">
        <v>5</v>
      </c>
    </row>
    <row r="12" ht="21.75" customHeight="1" spans="1:31">
      <c r="A12" s="51" t="s">
        <v>95</v>
      </c>
      <c r="B12" s="11">
        <v>378.2</v>
      </c>
      <c r="C12" s="11">
        <v>175.7</v>
      </c>
      <c r="D12" s="11">
        <v>50</v>
      </c>
      <c r="E12" s="11">
        <v>25</v>
      </c>
      <c r="F12" s="11">
        <v>0.5</v>
      </c>
      <c r="G12" s="11"/>
      <c r="H12" s="11"/>
      <c r="I12" s="11"/>
      <c r="J12" s="11"/>
      <c r="K12" s="11">
        <v>30</v>
      </c>
      <c r="L12" s="11">
        <v>10</v>
      </c>
      <c r="M12" s="11">
        <v>8.2</v>
      </c>
      <c r="N12" s="11"/>
      <c r="O12" s="11">
        <v>52</v>
      </c>
      <c r="P12" s="11"/>
      <c r="Q12" s="11">
        <v>15.8</v>
      </c>
      <c r="R12" s="11">
        <v>10</v>
      </c>
      <c r="S12" s="11"/>
      <c r="T12" s="11"/>
      <c r="U12" s="11"/>
      <c r="V12" s="11"/>
      <c r="W12" s="11">
        <v>28</v>
      </c>
      <c r="X12" s="11"/>
      <c r="Y12" s="11">
        <v>28</v>
      </c>
      <c r="Z12" s="11"/>
      <c r="AA12" s="11">
        <v>3</v>
      </c>
      <c r="AB12" s="11">
        <v>15</v>
      </c>
      <c r="AC12" s="11">
        <v>10</v>
      </c>
      <c r="AD12" s="11">
        <v>60</v>
      </c>
      <c r="AE12" s="11">
        <v>60.7</v>
      </c>
    </row>
    <row r="13" ht="21.75" customHeight="1" spans="1:31">
      <c r="A13" s="51" t="s">
        <v>97</v>
      </c>
      <c r="B13" s="11">
        <v>662</v>
      </c>
      <c r="C13" s="11">
        <v>367</v>
      </c>
      <c r="D13" s="11">
        <v>96</v>
      </c>
      <c r="E13" s="11">
        <v>22</v>
      </c>
      <c r="F13" s="11"/>
      <c r="G13" s="11"/>
      <c r="H13" s="11">
        <v>10</v>
      </c>
      <c r="I13" s="11">
        <v>35</v>
      </c>
      <c r="J13" s="11">
        <v>10</v>
      </c>
      <c r="K13" s="11">
        <v>120</v>
      </c>
      <c r="L13" s="11"/>
      <c r="M13" s="11">
        <v>14</v>
      </c>
      <c r="N13" s="11"/>
      <c r="O13" s="11">
        <v>60</v>
      </c>
      <c r="P13" s="11"/>
      <c r="Q13" s="11">
        <v>10</v>
      </c>
      <c r="R13" s="11">
        <v>35</v>
      </c>
      <c r="S13" s="11"/>
      <c r="T13" s="11"/>
      <c r="U13" s="11"/>
      <c r="V13" s="11"/>
      <c r="W13" s="11">
        <v>35</v>
      </c>
      <c r="X13" s="11"/>
      <c r="Y13" s="11">
        <v>35</v>
      </c>
      <c r="Z13" s="11"/>
      <c r="AA13" s="11">
        <v>30</v>
      </c>
      <c r="AB13" s="11">
        <v>10</v>
      </c>
      <c r="AC13" s="11">
        <v>50</v>
      </c>
      <c r="AD13" s="11">
        <v>60</v>
      </c>
      <c r="AE13" s="11">
        <v>65</v>
      </c>
    </row>
    <row r="14" ht="21.75" customHeight="1" spans="1:31">
      <c r="A14" s="51" t="s">
        <v>99</v>
      </c>
      <c r="B14" s="11">
        <v>19</v>
      </c>
      <c r="C14" s="11">
        <v>11</v>
      </c>
      <c r="D14" s="11">
        <v>3</v>
      </c>
      <c r="E14" s="11">
        <v>2</v>
      </c>
      <c r="F14" s="11"/>
      <c r="G14" s="11">
        <v>3</v>
      </c>
      <c r="H14" s="11"/>
      <c r="I14" s="11">
        <v>2</v>
      </c>
      <c r="J14" s="11"/>
      <c r="K14" s="11"/>
      <c r="L14" s="11"/>
      <c r="M14" s="11">
        <v>1</v>
      </c>
      <c r="N14" s="11"/>
      <c r="O14" s="11"/>
      <c r="P14" s="11"/>
      <c r="Q14" s="11"/>
      <c r="R14" s="11"/>
      <c r="S14" s="11"/>
      <c r="T14" s="11"/>
      <c r="U14" s="11"/>
      <c r="V14" s="11"/>
      <c r="W14" s="11">
        <v>2</v>
      </c>
      <c r="X14" s="11"/>
      <c r="Y14" s="11">
        <v>2</v>
      </c>
      <c r="Z14" s="11"/>
      <c r="AA14" s="11"/>
      <c r="AB14" s="11"/>
      <c r="AC14" s="11"/>
      <c r="AD14" s="11">
        <v>3</v>
      </c>
      <c r="AE14" s="11">
        <v>3</v>
      </c>
    </row>
    <row r="15" ht="21.75" customHeight="1" spans="1:31">
      <c r="A15" s="51" t="s">
        <v>102</v>
      </c>
      <c r="B15" s="11">
        <v>87</v>
      </c>
      <c r="C15" s="11">
        <v>39</v>
      </c>
      <c r="D15" s="11">
        <v>9</v>
      </c>
      <c r="E15" s="11">
        <v>5</v>
      </c>
      <c r="F15" s="11"/>
      <c r="G15" s="11">
        <v>1</v>
      </c>
      <c r="H15" s="11">
        <v>11</v>
      </c>
      <c r="I15" s="11">
        <v>3</v>
      </c>
      <c r="J15" s="11"/>
      <c r="K15" s="11">
        <v>5</v>
      </c>
      <c r="L15" s="11">
        <v>2</v>
      </c>
      <c r="M15" s="11">
        <v>3</v>
      </c>
      <c r="N15" s="11"/>
      <c r="O15" s="11"/>
      <c r="P15" s="11"/>
      <c r="Q15" s="11"/>
      <c r="R15" s="11">
        <v>3</v>
      </c>
      <c r="S15" s="11">
        <v>7</v>
      </c>
      <c r="T15" s="11">
        <v>7</v>
      </c>
      <c r="U15" s="11"/>
      <c r="V15" s="11"/>
      <c r="W15" s="11">
        <v>7</v>
      </c>
      <c r="X15" s="11">
        <v>3</v>
      </c>
      <c r="Y15" s="11"/>
      <c r="Z15" s="11">
        <v>4</v>
      </c>
      <c r="AA15" s="11"/>
      <c r="AB15" s="11"/>
      <c r="AC15" s="11">
        <v>4</v>
      </c>
      <c r="AD15" s="11">
        <v>7</v>
      </c>
      <c r="AE15" s="11">
        <v>20</v>
      </c>
    </row>
    <row r="16" ht="21.75" customHeight="1" spans="1:31">
      <c r="A16" s="51" t="s">
        <v>104</v>
      </c>
      <c r="B16" s="11">
        <v>16</v>
      </c>
      <c r="C16" s="11">
        <v>4.1</v>
      </c>
      <c r="D16" s="11">
        <v>1</v>
      </c>
      <c r="E16" s="11">
        <v>0.2</v>
      </c>
      <c r="F16" s="11">
        <v>0.1</v>
      </c>
      <c r="G16" s="11"/>
      <c r="H16" s="11"/>
      <c r="I16" s="11">
        <v>1.5</v>
      </c>
      <c r="J16" s="11"/>
      <c r="K16" s="11">
        <v>0.3</v>
      </c>
      <c r="L16" s="11"/>
      <c r="M16" s="11">
        <v>1</v>
      </c>
      <c r="N16" s="11"/>
      <c r="O16" s="11"/>
      <c r="P16" s="11"/>
      <c r="Q16" s="11">
        <v>0.2</v>
      </c>
      <c r="R16" s="11">
        <v>0.3</v>
      </c>
      <c r="S16" s="11"/>
      <c r="T16" s="11"/>
      <c r="U16" s="11"/>
      <c r="V16" s="11"/>
      <c r="W16" s="11">
        <v>5.5</v>
      </c>
      <c r="X16" s="11"/>
      <c r="Y16" s="11">
        <v>5.5</v>
      </c>
      <c r="Z16" s="11"/>
      <c r="AA16" s="11">
        <v>0.3</v>
      </c>
      <c r="AB16" s="11"/>
      <c r="AC16" s="11"/>
      <c r="AD16" s="11">
        <v>1</v>
      </c>
      <c r="AE16" s="11">
        <v>4.6</v>
      </c>
    </row>
    <row r="17" ht="21.75" customHeight="1" spans="1:31">
      <c r="A17" s="51" t="s">
        <v>106</v>
      </c>
      <c r="B17" s="11">
        <v>89</v>
      </c>
      <c r="C17" s="11">
        <v>50</v>
      </c>
      <c r="D17" s="11">
        <v>15</v>
      </c>
      <c r="E17" s="11">
        <v>6</v>
      </c>
      <c r="F17" s="11"/>
      <c r="G17" s="11"/>
      <c r="H17" s="11"/>
      <c r="I17" s="11"/>
      <c r="J17" s="11"/>
      <c r="K17" s="11">
        <v>10</v>
      </c>
      <c r="L17" s="11"/>
      <c r="M17" s="11">
        <v>7</v>
      </c>
      <c r="N17" s="11"/>
      <c r="O17" s="11">
        <v>12</v>
      </c>
      <c r="P17" s="11"/>
      <c r="Q17" s="11">
        <v>5</v>
      </c>
      <c r="R17" s="11"/>
      <c r="S17" s="11"/>
      <c r="T17" s="11"/>
      <c r="U17" s="11"/>
      <c r="V17" s="11"/>
      <c r="W17" s="11">
        <v>27</v>
      </c>
      <c r="X17" s="11"/>
      <c r="Y17" s="11">
        <v>27</v>
      </c>
      <c r="Z17" s="11"/>
      <c r="AA17" s="11">
        <v>2</v>
      </c>
      <c r="AB17" s="11"/>
      <c r="AC17" s="11">
        <v>5</v>
      </c>
      <c r="AD17" s="11"/>
      <c r="AE17" s="11"/>
    </row>
    <row r="18" ht="28.5" customHeight="1" spans="1:31">
      <c r="A18" s="51" t="s">
        <v>108</v>
      </c>
      <c r="B18" s="11">
        <v>388</v>
      </c>
      <c r="C18" s="11">
        <v>261</v>
      </c>
      <c r="D18" s="11">
        <v>78</v>
      </c>
      <c r="E18" s="11">
        <v>24</v>
      </c>
      <c r="F18" s="11">
        <v>1</v>
      </c>
      <c r="G18" s="11"/>
      <c r="H18" s="11"/>
      <c r="I18" s="11">
        <v>9</v>
      </c>
      <c r="J18" s="11">
        <v>44</v>
      </c>
      <c r="K18" s="11">
        <v>35</v>
      </c>
      <c r="L18" s="11"/>
      <c r="M18" s="11">
        <v>10</v>
      </c>
      <c r="N18" s="11"/>
      <c r="O18" s="11">
        <v>60</v>
      </c>
      <c r="P18" s="11"/>
      <c r="Q18" s="11">
        <v>24</v>
      </c>
      <c r="R18" s="11">
        <v>8</v>
      </c>
      <c r="S18" s="11"/>
      <c r="T18" s="11"/>
      <c r="U18" s="11"/>
      <c r="V18" s="11"/>
      <c r="W18" s="11">
        <v>9</v>
      </c>
      <c r="X18" s="11"/>
      <c r="Y18" s="11">
        <v>9</v>
      </c>
      <c r="Z18" s="11"/>
      <c r="AA18" s="11">
        <v>18</v>
      </c>
      <c r="AB18" s="11"/>
      <c r="AC18" s="11"/>
      <c r="AD18" s="11">
        <v>15</v>
      </c>
      <c r="AE18" s="11">
        <v>53</v>
      </c>
    </row>
    <row r="19" ht="21.75" customHeight="1" spans="1:31">
      <c r="A19" s="51" t="s">
        <v>110</v>
      </c>
      <c r="B19" s="11">
        <v>946</v>
      </c>
      <c r="C19" s="11">
        <v>509.7</v>
      </c>
      <c r="D19" s="11">
        <v>55.2</v>
      </c>
      <c r="E19" s="11">
        <v>43</v>
      </c>
      <c r="F19" s="11">
        <v>1</v>
      </c>
      <c r="G19" s="11">
        <v>2</v>
      </c>
      <c r="H19" s="11">
        <v>13</v>
      </c>
      <c r="I19" s="11">
        <v>18</v>
      </c>
      <c r="J19" s="11">
        <v>40</v>
      </c>
      <c r="K19" s="11">
        <v>140</v>
      </c>
      <c r="L19" s="11">
        <v>50</v>
      </c>
      <c r="M19" s="11">
        <v>20</v>
      </c>
      <c r="N19" s="11"/>
      <c r="O19" s="11">
        <v>127.5</v>
      </c>
      <c r="P19" s="11"/>
      <c r="Q19" s="11">
        <v>8.9</v>
      </c>
      <c r="R19" s="11">
        <v>104</v>
      </c>
      <c r="S19" s="11"/>
      <c r="T19" s="11"/>
      <c r="U19" s="11"/>
      <c r="V19" s="11"/>
      <c r="W19" s="11">
        <v>75</v>
      </c>
      <c r="X19" s="11"/>
      <c r="Y19" s="11">
        <v>75</v>
      </c>
      <c r="Z19" s="11"/>
      <c r="AA19" s="11">
        <v>7.9</v>
      </c>
      <c r="AB19" s="11"/>
      <c r="AC19" s="11">
        <v>94.5</v>
      </c>
      <c r="AD19" s="11">
        <v>68</v>
      </c>
      <c r="AE19" s="11">
        <v>78</v>
      </c>
    </row>
    <row r="20" ht="21.75" customHeight="1" spans="1:31">
      <c r="A20" s="51" t="s">
        <v>112</v>
      </c>
      <c r="B20" s="11">
        <v>144.1</v>
      </c>
      <c r="C20" s="11">
        <v>72.4</v>
      </c>
      <c r="D20" s="11">
        <v>18</v>
      </c>
      <c r="E20" s="11">
        <v>1</v>
      </c>
      <c r="F20" s="11">
        <v>1</v>
      </c>
      <c r="G20" s="11"/>
      <c r="H20" s="11"/>
      <c r="I20" s="11">
        <v>4</v>
      </c>
      <c r="J20" s="11"/>
      <c r="K20" s="11">
        <v>27</v>
      </c>
      <c r="L20" s="11"/>
      <c r="M20" s="11">
        <v>3.1</v>
      </c>
      <c r="N20" s="11"/>
      <c r="O20" s="11">
        <v>18.3</v>
      </c>
      <c r="P20" s="11"/>
      <c r="Q20" s="11">
        <v>7.7</v>
      </c>
      <c r="R20" s="11">
        <v>5</v>
      </c>
      <c r="S20" s="11"/>
      <c r="T20" s="11"/>
      <c r="U20" s="11"/>
      <c r="V20" s="11"/>
      <c r="W20" s="11">
        <v>5</v>
      </c>
      <c r="X20" s="11"/>
      <c r="Y20" s="11">
        <v>5</v>
      </c>
      <c r="Z20" s="11"/>
      <c r="AA20" s="11">
        <v>8</v>
      </c>
      <c r="AB20" s="11"/>
      <c r="AC20" s="11">
        <v>15</v>
      </c>
      <c r="AD20" s="11">
        <v>2</v>
      </c>
      <c r="AE20" s="11">
        <v>29</v>
      </c>
    </row>
    <row r="21" ht="21.75" customHeight="1" spans="1:31">
      <c r="A21" s="51" t="s">
        <v>114</v>
      </c>
      <c r="B21" s="11">
        <v>192</v>
      </c>
      <c r="C21" s="11">
        <v>192</v>
      </c>
      <c r="D21" s="11">
        <v>165</v>
      </c>
      <c r="E21" s="11"/>
      <c r="F21" s="11"/>
      <c r="G21" s="11"/>
      <c r="H21" s="11"/>
      <c r="I21" s="11"/>
      <c r="J21" s="11"/>
      <c r="K21" s="11"/>
      <c r="L21" s="11"/>
      <c r="M21" s="11">
        <v>5</v>
      </c>
      <c r="N21" s="11"/>
      <c r="O21" s="11">
        <v>22</v>
      </c>
      <c r="P21" s="11"/>
      <c r="Q21" s="11"/>
      <c r="R21" s="11"/>
      <c r="S21" s="11"/>
      <c r="T21" s="11"/>
      <c r="U21" s="11"/>
      <c r="V21" s="11"/>
      <c r="W21" s="11"/>
      <c r="X21" s="11"/>
      <c r="Y21" s="11"/>
      <c r="Z21" s="11"/>
      <c r="AA21" s="11"/>
      <c r="AB21" s="11"/>
      <c r="AC21" s="11"/>
      <c r="AD21" s="11"/>
      <c r="AE21" s="11"/>
    </row>
    <row r="22" ht="21.75" customHeight="1" spans="1:31">
      <c r="A22" s="51" t="s">
        <v>116</v>
      </c>
      <c r="B22" s="11">
        <v>335</v>
      </c>
      <c r="C22" s="11">
        <v>190</v>
      </c>
      <c r="D22" s="11">
        <v>30</v>
      </c>
      <c r="E22" s="11">
        <v>40</v>
      </c>
      <c r="F22" s="11">
        <v>1</v>
      </c>
      <c r="G22" s="11">
        <v>1</v>
      </c>
      <c r="H22" s="11">
        <v>1</v>
      </c>
      <c r="I22" s="11">
        <v>6</v>
      </c>
      <c r="J22" s="11">
        <v>6</v>
      </c>
      <c r="K22" s="11">
        <v>35</v>
      </c>
      <c r="L22" s="11">
        <v>20</v>
      </c>
      <c r="M22" s="11">
        <v>8</v>
      </c>
      <c r="N22" s="11"/>
      <c r="O22" s="11">
        <v>42</v>
      </c>
      <c r="P22" s="11"/>
      <c r="Q22" s="11">
        <v>10</v>
      </c>
      <c r="R22" s="11">
        <v>30</v>
      </c>
      <c r="S22" s="11"/>
      <c r="T22" s="11"/>
      <c r="U22" s="11"/>
      <c r="V22" s="11"/>
      <c r="W22" s="11">
        <v>25</v>
      </c>
      <c r="X22" s="11"/>
      <c r="Y22" s="11">
        <v>5</v>
      </c>
      <c r="Z22" s="11">
        <v>20</v>
      </c>
      <c r="AA22" s="11">
        <v>10</v>
      </c>
      <c r="AB22" s="11"/>
      <c r="AC22" s="11">
        <v>21.5</v>
      </c>
      <c r="AD22" s="11">
        <v>20</v>
      </c>
      <c r="AE22" s="11">
        <v>28.5</v>
      </c>
    </row>
    <row r="23" ht="21.75" customHeight="1" spans="1:31">
      <c r="A23" s="51" t="s">
        <v>118</v>
      </c>
      <c r="B23" s="11">
        <v>113</v>
      </c>
      <c r="C23" s="11">
        <v>71.1</v>
      </c>
      <c r="D23" s="11">
        <v>22.8</v>
      </c>
      <c r="E23" s="11">
        <v>5</v>
      </c>
      <c r="F23" s="11">
        <v>0.2</v>
      </c>
      <c r="G23" s="11">
        <v>1.2</v>
      </c>
      <c r="H23" s="11">
        <v>6</v>
      </c>
      <c r="I23" s="11">
        <v>0.9</v>
      </c>
      <c r="J23" s="11">
        <v>12</v>
      </c>
      <c r="K23" s="11">
        <v>5</v>
      </c>
      <c r="L23" s="11"/>
      <c r="M23" s="11">
        <v>3</v>
      </c>
      <c r="N23" s="11"/>
      <c r="O23" s="11">
        <v>15</v>
      </c>
      <c r="P23" s="11"/>
      <c r="Q23" s="11">
        <v>2</v>
      </c>
      <c r="R23" s="11">
        <v>3</v>
      </c>
      <c r="S23" s="11"/>
      <c r="T23" s="11"/>
      <c r="U23" s="11"/>
      <c r="V23" s="11"/>
      <c r="W23" s="11">
        <v>12</v>
      </c>
      <c r="X23" s="11"/>
      <c r="Y23" s="11">
        <v>12</v>
      </c>
      <c r="Z23" s="11"/>
      <c r="AA23" s="11">
        <v>1.2</v>
      </c>
      <c r="AB23" s="11"/>
      <c r="AC23" s="11">
        <v>6.3</v>
      </c>
      <c r="AD23" s="11">
        <v>2</v>
      </c>
      <c r="AE23" s="11">
        <v>15.4</v>
      </c>
    </row>
    <row r="24" ht="21.75" customHeight="1" spans="1:31">
      <c r="A24" s="51" t="s">
        <v>120</v>
      </c>
      <c r="B24" s="11">
        <v>66</v>
      </c>
      <c r="C24" s="11">
        <v>42.2</v>
      </c>
      <c r="D24" s="11">
        <v>10</v>
      </c>
      <c r="E24" s="11">
        <v>15</v>
      </c>
      <c r="F24" s="11"/>
      <c r="G24" s="11"/>
      <c r="H24" s="11"/>
      <c r="I24" s="11">
        <v>2.2</v>
      </c>
      <c r="J24" s="11"/>
      <c r="K24" s="11">
        <v>4</v>
      </c>
      <c r="L24" s="11"/>
      <c r="M24" s="11">
        <v>2</v>
      </c>
      <c r="N24" s="11"/>
      <c r="O24" s="11">
        <v>9</v>
      </c>
      <c r="P24" s="11"/>
      <c r="Q24" s="11">
        <v>4</v>
      </c>
      <c r="R24" s="11">
        <v>4</v>
      </c>
      <c r="S24" s="11"/>
      <c r="T24" s="11"/>
      <c r="U24" s="11"/>
      <c r="V24" s="11"/>
      <c r="W24" s="11"/>
      <c r="X24" s="11"/>
      <c r="Y24" s="11"/>
      <c r="Z24" s="11"/>
      <c r="AA24" s="11">
        <v>4.5</v>
      </c>
      <c r="AB24" s="11"/>
      <c r="AC24" s="11">
        <v>6.3</v>
      </c>
      <c r="AD24" s="11"/>
      <c r="AE24" s="11">
        <v>5</v>
      </c>
    </row>
    <row r="25" ht="21.75" customHeight="1" spans="1:31">
      <c r="A25" s="51" t="s">
        <v>122</v>
      </c>
      <c r="B25" s="11">
        <v>76</v>
      </c>
      <c r="C25" s="11">
        <v>28.8</v>
      </c>
      <c r="D25" s="11">
        <v>7.2</v>
      </c>
      <c r="E25" s="11">
        <v>3.6</v>
      </c>
      <c r="F25" s="11"/>
      <c r="G25" s="11"/>
      <c r="H25" s="11"/>
      <c r="I25" s="11">
        <v>2</v>
      </c>
      <c r="J25" s="11"/>
      <c r="K25" s="11">
        <v>5</v>
      </c>
      <c r="L25" s="11"/>
      <c r="M25" s="11">
        <v>2</v>
      </c>
      <c r="N25" s="11"/>
      <c r="O25" s="11">
        <v>9</v>
      </c>
      <c r="P25" s="11"/>
      <c r="Q25" s="11">
        <v>4</v>
      </c>
      <c r="R25" s="11">
        <v>5</v>
      </c>
      <c r="S25" s="11"/>
      <c r="T25" s="11"/>
      <c r="U25" s="11"/>
      <c r="V25" s="11"/>
      <c r="W25" s="11">
        <v>16</v>
      </c>
      <c r="X25" s="11"/>
      <c r="Y25" s="11">
        <v>8</v>
      </c>
      <c r="Z25" s="11">
        <v>8</v>
      </c>
      <c r="AA25" s="11">
        <v>3</v>
      </c>
      <c r="AB25" s="11">
        <v>4</v>
      </c>
      <c r="AC25" s="11">
        <v>5.2</v>
      </c>
      <c r="AD25" s="11"/>
      <c r="AE25" s="11">
        <v>10</v>
      </c>
    </row>
    <row r="26" ht="21.75" customHeight="1" spans="1:31">
      <c r="A26" s="51" t="s">
        <v>124</v>
      </c>
      <c r="B26" s="11">
        <v>19</v>
      </c>
      <c r="C26" s="11">
        <v>5</v>
      </c>
      <c r="D26" s="11">
        <v>2.4</v>
      </c>
      <c r="E26" s="11">
        <v>0.5</v>
      </c>
      <c r="F26" s="11"/>
      <c r="G26" s="11"/>
      <c r="H26" s="11">
        <v>0.6</v>
      </c>
      <c r="I26" s="11"/>
      <c r="J26" s="11"/>
      <c r="K26" s="11">
        <v>0.5</v>
      </c>
      <c r="L26" s="11"/>
      <c r="M26" s="11">
        <v>1</v>
      </c>
      <c r="N26" s="11"/>
      <c r="O26" s="11"/>
      <c r="P26" s="11"/>
      <c r="Q26" s="11"/>
      <c r="R26" s="11"/>
      <c r="S26" s="11"/>
      <c r="T26" s="11"/>
      <c r="U26" s="11"/>
      <c r="V26" s="11"/>
      <c r="W26" s="11">
        <v>14</v>
      </c>
      <c r="X26" s="11"/>
      <c r="Y26" s="11">
        <v>14</v>
      </c>
      <c r="Z26" s="11"/>
      <c r="AA26" s="11"/>
      <c r="AB26" s="11"/>
      <c r="AC26" s="11"/>
      <c r="AD26" s="11"/>
      <c r="AE26" s="11"/>
    </row>
    <row r="27" ht="21.75" customHeight="1" spans="1:31">
      <c r="A27" s="51" t="s">
        <v>126</v>
      </c>
      <c r="B27" s="11">
        <v>195</v>
      </c>
      <c r="C27" s="11">
        <v>82.8</v>
      </c>
      <c r="D27" s="11">
        <v>30</v>
      </c>
      <c r="E27" s="11">
        <v>6</v>
      </c>
      <c r="F27" s="11"/>
      <c r="G27" s="11"/>
      <c r="H27" s="11"/>
      <c r="I27" s="11">
        <v>6.8</v>
      </c>
      <c r="J27" s="11"/>
      <c r="K27" s="11">
        <v>10</v>
      </c>
      <c r="L27" s="11"/>
      <c r="M27" s="11">
        <v>6</v>
      </c>
      <c r="N27" s="11"/>
      <c r="O27" s="11">
        <v>24</v>
      </c>
      <c r="P27" s="11"/>
      <c r="Q27" s="11">
        <v>3</v>
      </c>
      <c r="R27" s="11"/>
      <c r="S27" s="11"/>
      <c r="T27" s="11"/>
      <c r="U27" s="11"/>
      <c r="V27" s="11"/>
      <c r="W27" s="11">
        <v>60</v>
      </c>
      <c r="X27" s="11"/>
      <c r="Y27" s="11">
        <v>40</v>
      </c>
      <c r="Z27" s="11">
        <v>20</v>
      </c>
      <c r="AA27" s="11">
        <v>6.5</v>
      </c>
      <c r="AB27" s="11"/>
      <c r="AC27" s="11">
        <v>25</v>
      </c>
      <c r="AD27" s="11">
        <v>7.7</v>
      </c>
      <c r="AE27" s="11">
        <v>10</v>
      </c>
    </row>
    <row r="28" ht="21.75" customHeight="1" spans="1:31">
      <c r="A28" s="51" t="s">
        <v>128</v>
      </c>
      <c r="B28" s="11">
        <v>61</v>
      </c>
      <c r="C28" s="11">
        <v>13</v>
      </c>
      <c r="D28" s="11">
        <v>5</v>
      </c>
      <c r="E28" s="11">
        <v>2</v>
      </c>
      <c r="F28" s="11"/>
      <c r="G28" s="11"/>
      <c r="H28" s="11">
        <v>1</v>
      </c>
      <c r="I28" s="11">
        <v>1</v>
      </c>
      <c r="J28" s="11"/>
      <c r="K28" s="11">
        <v>3</v>
      </c>
      <c r="L28" s="11"/>
      <c r="M28" s="11">
        <v>1</v>
      </c>
      <c r="N28" s="11"/>
      <c r="O28" s="11"/>
      <c r="P28" s="11"/>
      <c r="Q28" s="11">
        <v>1</v>
      </c>
      <c r="R28" s="11"/>
      <c r="S28" s="11"/>
      <c r="T28" s="11"/>
      <c r="U28" s="11"/>
      <c r="V28" s="11"/>
      <c r="W28" s="11">
        <v>2</v>
      </c>
      <c r="X28" s="11"/>
      <c r="Y28" s="11">
        <v>2</v>
      </c>
      <c r="Z28" s="11"/>
      <c r="AA28" s="11"/>
      <c r="AB28" s="11"/>
      <c r="AC28" s="11"/>
      <c r="AD28" s="11"/>
      <c r="AE28" s="11">
        <v>45</v>
      </c>
    </row>
    <row r="29" ht="21.75" customHeight="1" spans="1:31">
      <c r="A29" s="51" t="s">
        <v>130</v>
      </c>
      <c r="B29" s="11">
        <v>162</v>
      </c>
      <c r="C29" s="11">
        <v>40</v>
      </c>
      <c r="D29" s="11">
        <v>14</v>
      </c>
      <c r="E29" s="11">
        <v>7</v>
      </c>
      <c r="F29" s="11"/>
      <c r="G29" s="11"/>
      <c r="H29" s="11"/>
      <c r="I29" s="11">
        <v>1</v>
      </c>
      <c r="J29" s="11"/>
      <c r="K29" s="11">
        <v>6</v>
      </c>
      <c r="L29" s="11"/>
      <c r="M29" s="11">
        <v>2</v>
      </c>
      <c r="N29" s="11"/>
      <c r="O29" s="11">
        <v>10</v>
      </c>
      <c r="P29" s="11"/>
      <c r="Q29" s="11">
        <v>10</v>
      </c>
      <c r="R29" s="11">
        <v>5</v>
      </c>
      <c r="S29" s="11"/>
      <c r="T29" s="11"/>
      <c r="U29" s="11"/>
      <c r="V29" s="11"/>
      <c r="W29" s="11">
        <v>71.5</v>
      </c>
      <c r="X29" s="11"/>
      <c r="Y29" s="11"/>
      <c r="Z29" s="11">
        <v>71.5</v>
      </c>
      <c r="AA29" s="11">
        <v>3</v>
      </c>
      <c r="AB29" s="11"/>
      <c r="AC29" s="11">
        <v>8.5</v>
      </c>
      <c r="AD29" s="11">
        <v>5</v>
      </c>
      <c r="AE29" s="11">
        <v>19</v>
      </c>
    </row>
    <row r="30" ht="21.75" customHeight="1" spans="1:31">
      <c r="A30" s="51" t="s">
        <v>132</v>
      </c>
      <c r="B30" s="11">
        <v>84</v>
      </c>
      <c r="C30" s="11">
        <v>53</v>
      </c>
      <c r="D30" s="11">
        <v>7</v>
      </c>
      <c r="E30" s="11">
        <v>20</v>
      </c>
      <c r="F30" s="11"/>
      <c r="G30" s="11">
        <v>1</v>
      </c>
      <c r="H30" s="11">
        <v>1</v>
      </c>
      <c r="I30" s="11"/>
      <c r="J30" s="11"/>
      <c r="K30" s="11">
        <v>10</v>
      </c>
      <c r="L30" s="11"/>
      <c r="M30" s="11">
        <v>2</v>
      </c>
      <c r="N30" s="11"/>
      <c r="O30" s="11">
        <v>12</v>
      </c>
      <c r="P30" s="11"/>
      <c r="Q30" s="11">
        <v>5</v>
      </c>
      <c r="R30" s="11">
        <v>5</v>
      </c>
      <c r="S30" s="11"/>
      <c r="T30" s="11"/>
      <c r="U30" s="11"/>
      <c r="V30" s="11"/>
      <c r="W30" s="11">
        <v>3</v>
      </c>
      <c r="X30" s="11"/>
      <c r="Y30" s="11">
        <v>3</v>
      </c>
      <c r="Z30" s="11"/>
      <c r="AA30" s="11">
        <v>3</v>
      </c>
      <c r="AB30" s="11"/>
      <c r="AC30" s="11">
        <v>9</v>
      </c>
      <c r="AD30" s="11">
        <v>3</v>
      </c>
      <c r="AE30" s="11">
        <v>3</v>
      </c>
    </row>
    <row r="31" ht="21.75" customHeight="1" spans="1:31">
      <c r="A31" s="51" t="s">
        <v>134</v>
      </c>
      <c r="B31" s="11">
        <v>16</v>
      </c>
      <c r="C31" s="11">
        <v>9</v>
      </c>
      <c r="D31" s="11">
        <v>4</v>
      </c>
      <c r="E31" s="11">
        <v>1</v>
      </c>
      <c r="F31" s="11"/>
      <c r="G31" s="11">
        <v>0.5</v>
      </c>
      <c r="H31" s="11">
        <v>2</v>
      </c>
      <c r="I31" s="11"/>
      <c r="J31" s="11"/>
      <c r="K31" s="11">
        <v>0.5</v>
      </c>
      <c r="L31" s="11"/>
      <c r="M31" s="11">
        <v>1</v>
      </c>
      <c r="N31" s="11"/>
      <c r="O31" s="11"/>
      <c r="P31" s="11"/>
      <c r="Q31" s="11"/>
      <c r="R31" s="11"/>
      <c r="S31" s="11"/>
      <c r="T31" s="11"/>
      <c r="U31" s="11"/>
      <c r="V31" s="11"/>
      <c r="W31" s="11">
        <v>7</v>
      </c>
      <c r="X31" s="11"/>
      <c r="Y31" s="11">
        <v>7</v>
      </c>
      <c r="Z31" s="11"/>
      <c r="AA31" s="11"/>
      <c r="AB31" s="11"/>
      <c r="AC31" s="11"/>
      <c r="AD31" s="11"/>
      <c r="AE31" s="11"/>
    </row>
    <row r="32" ht="21.75" customHeight="1" spans="1:31">
      <c r="A32" s="51" t="s">
        <v>136</v>
      </c>
      <c r="B32" s="11">
        <v>71</v>
      </c>
      <c r="C32" s="11">
        <v>52</v>
      </c>
      <c r="D32" s="11">
        <v>20</v>
      </c>
      <c r="E32" s="11">
        <v>5</v>
      </c>
      <c r="F32" s="11"/>
      <c r="G32" s="11">
        <v>1</v>
      </c>
      <c r="H32" s="11">
        <v>3</v>
      </c>
      <c r="I32" s="11">
        <v>3</v>
      </c>
      <c r="J32" s="11"/>
      <c r="K32" s="11">
        <v>4</v>
      </c>
      <c r="L32" s="11"/>
      <c r="M32" s="11">
        <v>8</v>
      </c>
      <c r="N32" s="11"/>
      <c r="O32" s="11">
        <v>8</v>
      </c>
      <c r="P32" s="11"/>
      <c r="Q32" s="11">
        <v>6</v>
      </c>
      <c r="R32" s="11"/>
      <c r="S32" s="11"/>
      <c r="T32" s="11"/>
      <c r="U32" s="11"/>
      <c r="V32" s="11"/>
      <c r="W32" s="11">
        <v>1</v>
      </c>
      <c r="X32" s="11"/>
      <c r="Y32" s="11">
        <v>1</v>
      </c>
      <c r="Z32" s="11"/>
      <c r="AA32" s="11">
        <v>4.9</v>
      </c>
      <c r="AB32" s="11"/>
      <c r="AC32" s="11">
        <v>2.9</v>
      </c>
      <c r="AD32" s="11">
        <v>2</v>
      </c>
      <c r="AE32" s="11">
        <v>2.2</v>
      </c>
    </row>
    <row r="33" ht="21.75" customHeight="1" spans="1:31">
      <c r="A33" s="51" t="s">
        <v>138</v>
      </c>
      <c r="B33" s="11">
        <v>47</v>
      </c>
      <c r="C33" s="11">
        <v>26.9</v>
      </c>
      <c r="D33" s="11">
        <v>10</v>
      </c>
      <c r="E33" s="11">
        <v>3</v>
      </c>
      <c r="F33" s="11">
        <v>0.2</v>
      </c>
      <c r="G33" s="11">
        <v>0.2</v>
      </c>
      <c r="H33" s="11">
        <v>1</v>
      </c>
      <c r="I33" s="11">
        <v>0.5</v>
      </c>
      <c r="J33" s="11"/>
      <c r="K33" s="11">
        <v>4</v>
      </c>
      <c r="L33" s="11"/>
      <c r="M33" s="11">
        <v>2</v>
      </c>
      <c r="N33" s="11"/>
      <c r="O33" s="11">
        <v>6</v>
      </c>
      <c r="P33" s="11"/>
      <c r="Q33" s="11">
        <v>5</v>
      </c>
      <c r="R33" s="11"/>
      <c r="S33" s="11"/>
      <c r="T33" s="11"/>
      <c r="U33" s="11"/>
      <c r="V33" s="11"/>
      <c r="W33" s="11">
        <v>7.3</v>
      </c>
      <c r="X33" s="11"/>
      <c r="Y33" s="11">
        <v>3.8</v>
      </c>
      <c r="Z33" s="11">
        <v>3.5</v>
      </c>
      <c r="AA33" s="11">
        <v>4</v>
      </c>
      <c r="AB33" s="11"/>
      <c r="AC33" s="11">
        <v>3</v>
      </c>
      <c r="AD33" s="11">
        <v>0.8</v>
      </c>
      <c r="AE33" s="11"/>
    </row>
    <row r="34" ht="21.75" customHeight="1" spans="1:31">
      <c r="A34" s="51" t="s">
        <v>140</v>
      </c>
      <c r="B34" s="11">
        <v>16</v>
      </c>
      <c r="C34" s="11">
        <v>6.5</v>
      </c>
      <c r="D34" s="11">
        <v>1</v>
      </c>
      <c r="E34" s="11"/>
      <c r="F34" s="11"/>
      <c r="G34" s="11">
        <v>0.1</v>
      </c>
      <c r="H34" s="11">
        <v>0.5</v>
      </c>
      <c r="I34" s="11">
        <v>0.2</v>
      </c>
      <c r="J34" s="11">
        <v>0.7</v>
      </c>
      <c r="K34" s="11">
        <v>1.5</v>
      </c>
      <c r="L34" s="11"/>
      <c r="M34" s="11">
        <v>1</v>
      </c>
      <c r="N34" s="11"/>
      <c r="O34" s="11">
        <v>1.5</v>
      </c>
      <c r="P34" s="11"/>
      <c r="Q34" s="11"/>
      <c r="R34" s="11">
        <v>1</v>
      </c>
      <c r="S34" s="11">
        <v>1</v>
      </c>
      <c r="T34" s="11">
        <v>1</v>
      </c>
      <c r="U34" s="11"/>
      <c r="V34" s="11"/>
      <c r="W34" s="11">
        <v>3.5</v>
      </c>
      <c r="X34" s="11"/>
      <c r="Y34" s="11">
        <v>1.5</v>
      </c>
      <c r="Z34" s="11">
        <v>2</v>
      </c>
      <c r="AA34" s="11">
        <v>1.8</v>
      </c>
      <c r="AB34" s="11"/>
      <c r="AC34" s="11"/>
      <c r="AD34" s="11"/>
      <c r="AE34" s="11">
        <v>2.2</v>
      </c>
    </row>
    <row r="35" ht="21.75" customHeight="1" spans="1:31">
      <c r="A35" s="51" t="s">
        <v>142</v>
      </c>
      <c r="B35" s="11">
        <v>44</v>
      </c>
      <c r="C35" s="11">
        <v>20.2</v>
      </c>
      <c r="D35" s="11">
        <v>10</v>
      </c>
      <c r="E35" s="11">
        <v>3</v>
      </c>
      <c r="F35" s="11">
        <v>0.2</v>
      </c>
      <c r="G35" s="11"/>
      <c r="H35" s="11"/>
      <c r="I35" s="11">
        <v>1</v>
      </c>
      <c r="J35" s="11"/>
      <c r="K35" s="11">
        <v>2</v>
      </c>
      <c r="L35" s="11"/>
      <c r="M35" s="11"/>
      <c r="N35" s="11"/>
      <c r="O35" s="11">
        <v>4</v>
      </c>
      <c r="P35" s="11"/>
      <c r="Q35" s="11">
        <v>2</v>
      </c>
      <c r="R35" s="11"/>
      <c r="S35" s="11"/>
      <c r="T35" s="11"/>
      <c r="U35" s="11"/>
      <c r="V35" s="11"/>
      <c r="W35" s="11">
        <v>13.5</v>
      </c>
      <c r="X35" s="11"/>
      <c r="Y35" s="11">
        <v>7.5</v>
      </c>
      <c r="Z35" s="11">
        <v>6</v>
      </c>
      <c r="AA35" s="11">
        <v>2.5</v>
      </c>
      <c r="AB35" s="11"/>
      <c r="AC35" s="11">
        <v>2</v>
      </c>
      <c r="AD35" s="11">
        <v>1.8</v>
      </c>
      <c r="AE35" s="11">
        <v>2</v>
      </c>
    </row>
    <row r="36" ht="21.75" customHeight="1" spans="1:31">
      <c r="A36" s="51" t="s">
        <v>144</v>
      </c>
      <c r="B36" s="11">
        <v>103</v>
      </c>
      <c r="C36" s="11">
        <v>40.4</v>
      </c>
      <c r="D36" s="11">
        <v>8</v>
      </c>
      <c r="E36" s="11">
        <v>4</v>
      </c>
      <c r="F36" s="11">
        <v>0.2</v>
      </c>
      <c r="G36" s="11">
        <v>0.2</v>
      </c>
      <c r="H36" s="11">
        <v>4</v>
      </c>
      <c r="I36" s="11">
        <v>5.5</v>
      </c>
      <c r="J36" s="11">
        <v>0.5</v>
      </c>
      <c r="K36" s="11">
        <v>4</v>
      </c>
      <c r="L36" s="11">
        <v>1</v>
      </c>
      <c r="M36" s="11">
        <v>3</v>
      </c>
      <c r="N36" s="11"/>
      <c r="O36" s="11">
        <v>10</v>
      </c>
      <c r="P36" s="11"/>
      <c r="Q36" s="11">
        <v>5</v>
      </c>
      <c r="R36" s="11">
        <v>15</v>
      </c>
      <c r="S36" s="11"/>
      <c r="T36" s="11"/>
      <c r="U36" s="11"/>
      <c r="V36" s="11"/>
      <c r="W36" s="11">
        <v>19</v>
      </c>
      <c r="X36" s="11"/>
      <c r="Y36" s="11">
        <v>19</v>
      </c>
      <c r="Z36" s="11"/>
      <c r="AA36" s="11">
        <v>1.9</v>
      </c>
      <c r="AB36" s="11"/>
      <c r="AC36" s="11">
        <v>5.3</v>
      </c>
      <c r="AD36" s="11">
        <v>4</v>
      </c>
      <c r="AE36" s="11">
        <v>12.4</v>
      </c>
    </row>
    <row r="37" ht="21.75" customHeight="1" spans="1:31">
      <c r="A37" s="51" t="s">
        <v>146</v>
      </c>
      <c r="B37" s="11">
        <v>60</v>
      </c>
      <c r="C37" s="11">
        <v>41.5</v>
      </c>
      <c r="D37" s="11">
        <v>9</v>
      </c>
      <c r="E37" s="11">
        <v>8</v>
      </c>
      <c r="F37" s="11"/>
      <c r="G37" s="11">
        <v>0.7</v>
      </c>
      <c r="H37" s="11">
        <v>1.2</v>
      </c>
      <c r="I37" s="11">
        <v>2.5</v>
      </c>
      <c r="J37" s="11">
        <v>1.1</v>
      </c>
      <c r="K37" s="11">
        <v>7.5</v>
      </c>
      <c r="L37" s="11">
        <v>1.5</v>
      </c>
      <c r="M37" s="11">
        <v>2</v>
      </c>
      <c r="N37" s="11"/>
      <c r="O37" s="11">
        <v>8</v>
      </c>
      <c r="P37" s="11"/>
      <c r="Q37" s="11">
        <v>4</v>
      </c>
      <c r="R37" s="11">
        <v>5.5</v>
      </c>
      <c r="S37" s="11"/>
      <c r="T37" s="11"/>
      <c r="U37" s="11"/>
      <c r="V37" s="11"/>
      <c r="W37" s="11"/>
      <c r="X37" s="11"/>
      <c r="Y37" s="11"/>
      <c r="Z37" s="11"/>
      <c r="AA37" s="11">
        <v>3.5</v>
      </c>
      <c r="AB37" s="11"/>
      <c r="AC37" s="11">
        <v>3.5</v>
      </c>
      <c r="AD37" s="11"/>
      <c r="AE37" s="11">
        <v>2</v>
      </c>
    </row>
    <row r="38" ht="21.75" customHeight="1" spans="1:31">
      <c r="A38" s="51" t="s">
        <v>148</v>
      </c>
      <c r="B38" s="11">
        <v>42</v>
      </c>
      <c r="C38" s="11">
        <v>23</v>
      </c>
      <c r="D38" s="11">
        <v>9</v>
      </c>
      <c r="E38" s="11">
        <v>3</v>
      </c>
      <c r="F38" s="11"/>
      <c r="G38" s="11"/>
      <c r="H38" s="11"/>
      <c r="I38" s="11"/>
      <c r="J38" s="11"/>
      <c r="K38" s="11">
        <v>9</v>
      </c>
      <c r="L38" s="11"/>
      <c r="M38" s="11">
        <v>1</v>
      </c>
      <c r="N38" s="11"/>
      <c r="O38" s="11">
        <v>1</v>
      </c>
      <c r="P38" s="11"/>
      <c r="Q38" s="11">
        <v>5</v>
      </c>
      <c r="R38" s="11">
        <v>9</v>
      </c>
      <c r="S38" s="11"/>
      <c r="T38" s="11"/>
      <c r="U38" s="11"/>
      <c r="V38" s="11"/>
      <c r="W38" s="11"/>
      <c r="X38" s="11"/>
      <c r="Y38" s="11"/>
      <c r="Z38" s="11"/>
      <c r="AA38" s="11">
        <v>1.8</v>
      </c>
      <c r="AB38" s="11"/>
      <c r="AC38" s="11"/>
      <c r="AD38" s="11"/>
      <c r="AE38" s="11">
        <v>3.2</v>
      </c>
    </row>
    <row r="39" ht="21.75" customHeight="1" spans="1:31">
      <c r="A39" s="51" t="s">
        <v>150</v>
      </c>
      <c r="B39" s="11">
        <v>40.2</v>
      </c>
      <c r="C39" s="11">
        <v>24.7</v>
      </c>
      <c r="D39" s="11">
        <v>15</v>
      </c>
      <c r="E39" s="11">
        <v>3</v>
      </c>
      <c r="F39" s="11"/>
      <c r="G39" s="11"/>
      <c r="H39" s="11">
        <v>0.5</v>
      </c>
      <c r="I39" s="11"/>
      <c r="J39" s="11"/>
      <c r="K39" s="11">
        <v>5</v>
      </c>
      <c r="L39" s="11"/>
      <c r="M39" s="11">
        <v>0.2</v>
      </c>
      <c r="N39" s="11"/>
      <c r="O39" s="11">
        <v>1</v>
      </c>
      <c r="P39" s="11"/>
      <c r="Q39" s="11">
        <v>2</v>
      </c>
      <c r="R39" s="11"/>
      <c r="S39" s="11"/>
      <c r="T39" s="11"/>
      <c r="U39" s="11"/>
      <c r="V39" s="11"/>
      <c r="W39" s="11">
        <v>2</v>
      </c>
      <c r="X39" s="11"/>
      <c r="Y39" s="11">
        <v>2</v>
      </c>
      <c r="Z39" s="11"/>
      <c r="AA39" s="11">
        <v>1.7</v>
      </c>
      <c r="AB39" s="11"/>
      <c r="AC39" s="11"/>
      <c r="AD39" s="11"/>
      <c r="AE39" s="11">
        <v>9.8</v>
      </c>
    </row>
    <row r="40" ht="21.75" customHeight="1" spans="1:31">
      <c r="A40" s="51" t="s">
        <v>152</v>
      </c>
      <c r="B40" s="11">
        <v>42</v>
      </c>
      <c r="C40" s="11">
        <v>12.3</v>
      </c>
      <c r="D40" s="11">
        <v>5</v>
      </c>
      <c r="E40" s="11"/>
      <c r="F40" s="11"/>
      <c r="G40" s="11"/>
      <c r="H40" s="11"/>
      <c r="I40" s="11"/>
      <c r="J40" s="11"/>
      <c r="K40" s="11">
        <v>5.3</v>
      </c>
      <c r="L40" s="11"/>
      <c r="M40" s="11">
        <v>1</v>
      </c>
      <c r="N40" s="11"/>
      <c r="O40" s="11">
        <v>1</v>
      </c>
      <c r="P40" s="11"/>
      <c r="Q40" s="11">
        <v>5</v>
      </c>
      <c r="R40" s="11">
        <v>15</v>
      </c>
      <c r="S40" s="11"/>
      <c r="T40" s="11"/>
      <c r="U40" s="11"/>
      <c r="V40" s="11"/>
      <c r="W40" s="11"/>
      <c r="X40" s="11"/>
      <c r="Y40" s="11"/>
      <c r="Z40" s="11"/>
      <c r="AA40" s="11">
        <v>1.7</v>
      </c>
      <c r="AB40" s="11"/>
      <c r="AC40" s="11"/>
      <c r="AD40" s="11"/>
      <c r="AE40" s="11">
        <v>8</v>
      </c>
    </row>
    <row r="41" ht="21.75" customHeight="1" spans="1:31">
      <c r="A41" s="51" t="s">
        <v>154</v>
      </c>
      <c r="B41" s="11">
        <v>47</v>
      </c>
      <c r="C41" s="11">
        <v>18.5</v>
      </c>
      <c r="D41" s="11">
        <v>6</v>
      </c>
      <c r="E41" s="11"/>
      <c r="F41" s="11">
        <v>0.5</v>
      </c>
      <c r="G41" s="11"/>
      <c r="H41" s="11"/>
      <c r="I41" s="11">
        <v>1</v>
      </c>
      <c r="J41" s="11"/>
      <c r="K41" s="11">
        <v>4</v>
      </c>
      <c r="L41" s="11"/>
      <c r="M41" s="11">
        <v>2</v>
      </c>
      <c r="N41" s="11"/>
      <c r="O41" s="11">
        <v>5</v>
      </c>
      <c r="P41" s="11"/>
      <c r="Q41" s="11">
        <v>6.2</v>
      </c>
      <c r="R41" s="11">
        <v>1</v>
      </c>
      <c r="S41" s="11"/>
      <c r="T41" s="11"/>
      <c r="U41" s="11"/>
      <c r="V41" s="11"/>
      <c r="W41" s="11">
        <v>4</v>
      </c>
      <c r="X41" s="11"/>
      <c r="Y41" s="11">
        <v>4</v>
      </c>
      <c r="Z41" s="11"/>
      <c r="AA41" s="11">
        <v>4.6</v>
      </c>
      <c r="AB41" s="11"/>
      <c r="AC41" s="11">
        <v>5.5</v>
      </c>
      <c r="AD41" s="11">
        <v>2</v>
      </c>
      <c r="AE41" s="11">
        <v>5.2</v>
      </c>
    </row>
    <row r="42" ht="21.75" customHeight="1" spans="1:31">
      <c r="A42" s="51" t="s">
        <v>157</v>
      </c>
      <c r="B42" s="11">
        <v>110</v>
      </c>
      <c r="C42" s="11">
        <v>55.5</v>
      </c>
      <c r="D42" s="11">
        <v>10</v>
      </c>
      <c r="E42" s="11"/>
      <c r="F42" s="11"/>
      <c r="G42" s="11">
        <v>4.5</v>
      </c>
      <c r="H42" s="11">
        <v>14</v>
      </c>
      <c r="I42" s="11">
        <v>6</v>
      </c>
      <c r="J42" s="11"/>
      <c r="K42" s="11">
        <v>6</v>
      </c>
      <c r="L42" s="11"/>
      <c r="M42" s="11">
        <v>3</v>
      </c>
      <c r="N42" s="11"/>
      <c r="O42" s="11">
        <v>12</v>
      </c>
      <c r="P42" s="11"/>
      <c r="Q42" s="11">
        <v>2</v>
      </c>
      <c r="R42" s="11"/>
      <c r="S42" s="11"/>
      <c r="T42" s="11"/>
      <c r="U42" s="11"/>
      <c r="V42" s="11"/>
      <c r="W42" s="11">
        <v>30</v>
      </c>
      <c r="X42" s="11"/>
      <c r="Y42" s="11">
        <v>30</v>
      </c>
      <c r="Z42" s="11"/>
      <c r="AA42" s="11">
        <v>6</v>
      </c>
      <c r="AB42" s="11"/>
      <c r="AC42" s="11">
        <v>16.5</v>
      </c>
      <c r="AD42" s="11"/>
      <c r="AE42" s="11"/>
    </row>
    <row r="43" ht="21.75" customHeight="1" spans="1:31">
      <c r="A43" s="51" t="s">
        <v>159</v>
      </c>
      <c r="B43" s="11">
        <v>366</v>
      </c>
      <c r="C43" s="11">
        <v>208</v>
      </c>
      <c r="D43" s="11">
        <v>29</v>
      </c>
      <c r="E43" s="11">
        <v>20</v>
      </c>
      <c r="F43" s="11"/>
      <c r="G43" s="11"/>
      <c r="H43" s="11">
        <v>10</v>
      </c>
      <c r="I43" s="11">
        <v>10</v>
      </c>
      <c r="J43" s="11">
        <v>10</v>
      </c>
      <c r="K43" s="11">
        <v>40</v>
      </c>
      <c r="L43" s="11">
        <v>15</v>
      </c>
      <c r="M43" s="11">
        <v>8</v>
      </c>
      <c r="N43" s="11">
        <v>28</v>
      </c>
      <c r="O43" s="11">
        <v>38</v>
      </c>
      <c r="P43" s="11"/>
      <c r="Q43" s="11">
        <v>12</v>
      </c>
      <c r="R43" s="11">
        <v>10</v>
      </c>
      <c r="S43" s="11"/>
      <c r="T43" s="11"/>
      <c r="U43" s="11"/>
      <c r="V43" s="11"/>
      <c r="W43" s="11">
        <v>63</v>
      </c>
      <c r="X43" s="11">
        <v>13</v>
      </c>
      <c r="Y43" s="11">
        <v>50</v>
      </c>
      <c r="Z43" s="11"/>
      <c r="AA43" s="11">
        <v>18</v>
      </c>
      <c r="AB43" s="11"/>
      <c r="AC43" s="11">
        <v>15</v>
      </c>
      <c r="AD43" s="11">
        <v>40</v>
      </c>
      <c r="AE43" s="11"/>
    </row>
    <row r="44" ht="21.75" customHeight="1" spans="1:31">
      <c r="A44" s="51" t="s">
        <v>161</v>
      </c>
      <c r="B44" s="11">
        <v>129</v>
      </c>
      <c r="C44" s="11">
        <v>88</v>
      </c>
      <c r="D44" s="11">
        <v>30</v>
      </c>
      <c r="E44" s="11">
        <v>15</v>
      </c>
      <c r="F44" s="11"/>
      <c r="G44" s="11"/>
      <c r="H44" s="11">
        <v>3</v>
      </c>
      <c r="I44" s="11">
        <v>6</v>
      </c>
      <c r="J44" s="11"/>
      <c r="K44" s="11">
        <v>15</v>
      </c>
      <c r="L44" s="11"/>
      <c r="M44" s="11">
        <v>3</v>
      </c>
      <c r="N44" s="11"/>
      <c r="O44" s="11">
        <v>16</v>
      </c>
      <c r="P44" s="11"/>
      <c r="Q44" s="11">
        <v>3</v>
      </c>
      <c r="R44" s="11">
        <v>3</v>
      </c>
      <c r="S44" s="11"/>
      <c r="T44" s="11"/>
      <c r="U44" s="11"/>
      <c r="V44" s="11"/>
      <c r="W44" s="11">
        <v>5</v>
      </c>
      <c r="X44" s="11"/>
      <c r="Y44" s="11">
        <v>5</v>
      </c>
      <c r="Z44" s="11"/>
      <c r="AA44" s="11">
        <v>8.5</v>
      </c>
      <c r="AB44" s="11"/>
      <c r="AC44" s="11">
        <v>8.5</v>
      </c>
      <c r="AD44" s="11">
        <v>13</v>
      </c>
      <c r="AE44" s="11"/>
    </row>
    <row r="45" ht="21.75" customHeight="1" spans="1:31">
      <c r="A45" s="51" t="s">
        <v>163</v>
      </c>
      <c r="B45" s="11">
        <v>67</v>
      </c>
      <c r="C45" s="11">
        <v>67</v>
      </c>
      <c r="D45" s="11">
        <v>35</v>
      </c>
      <c r="E45" s="11"/>
      <c r="F45" s="11"/>
      <c r="G45" s="11"/>
      <c r="H45" s="11"/>
      <c r="I45" s="11"/>
      <c r="J45" s="11"/>
      <c r="K45" s="11"/>
      <c r="L45" s="11"/>
      <c r="M45" s="11">
        <v>6</v>
      </c>
      <c r="N45" s="11"/>
      <c r="O45" s="11">
        <v>26</v>
      </c>
      <c r="P45" s="11"/>
      <c r="Q45" s="11"/>
      <c r="R45" s="11"/>
      <c r="S45" s="11"/>
      <c r="T45" s="11"/>
      <c r="U45" s="11"/>
      <c r="V45" s="11"/>
      <c r="W45" s="11"/>
      <c r="X45" s="11"/>
      <c r="Y45" s="11"/>
      <c r="Z45" s="11"/>
      <c r="AA45" s="11"/>
      <c r="AB45" s="11"/>
      <c r="AC45" s="11"/>
      <c r="AD45" s="11"/>
      <c r="AE45" s="11"/>
    </row>
    <row r="46" ht="21.75" customHeight="1" spans="1:31">
      <c r="A46" s="51" t="s">
        <v>165</v>
      </c>
      <c r="B46" s="11">
        <v>100</v>
      </c>
      <c r="C46" s="11">
        <v>67.5</v>
      </c>
      <c r="D46" s="11">
        <v>22.1</v>
      </c>
      <c r="E46" s="11">
        <v>17</v>
      </c>
      <c r="F46" s="11">
        <v>0.3</v>
      </c>
      <c r="G46" s="11">
        <v>0.6</v>
      </c>
      <c r="H46" s="11">
        <v>3</v>
      </c>
      <c r="I46" s="11">
        <v>5</v>
      </c>
      <c r="J46" s="11"/>
      <c r="K46" s="11">
        <v>3</v>
      </c>
      <c r="L46" s="11"/>
      <c r="M46" s="11">
        <v>4</v>
      </c>
      <c r="N46" s="11">
        <v>0.5</v>
      </c>
      <c r="O46" s="11">
        <v>12</v>
      </c>
      <c r="P46" s="11"/>
      <c r="Q46" s="11"/>
      <c r="R46" s="11">
        <v>4.5</v>
      </c>
      <c r="S46" s="11"/>
      <c r="T46" s="11"/>
      <c r="U46" s="11"/>
      <c r="V46" s="11"/>
      <c r="W46" s="11"/>
      <c r="X46" s="11"/>
      <c r="Y46" s="11"/>
      <c r="Z46" s="11"/>
      <c r="AA46" s="11">
        <v>2</v>
      </c>
      <c r="AB46" s="11"/>
      <c r="AC46" s="11">
        <v>13</v>
      </c>
      <c r="AD46" s="11">
        <v>10</v>
      </c>
      <c r="AE46" s="11">
        <v>3</v>
      </c>
    </row>
    <row r="47" ht="21.75" customHeight="1" spans="1:31">
      <c r="A47" s="51" t="s">
        <v>167</v>
      </c>
      <c r="B47" s="11">
        <v>329</v>
      </c>
      <c r="C47" s="11">
        <v>219.6</v>
      </c>
      <c r="D47" s="11">
        <v>73</v>
      </c>
      <c r="E47" s="11">
        <v>20</v>
      </c>
      <c r="F47" s="11">
        <v>0.3</v>
      </c>
      <c r="G47" s="11">
        <v>0.5</v>
      </c>
      <c r="H47" s="11">
        <v>18</v>
      </c>
      <c r="I47" s="11">
        <v>9</v>
      </c>
      <c r="J47" s="11">
        <v>8</v>
      </c>
      <c r="K47" s="11">
        <v>21</v>
      </c>
      <c r="L47" s="11">
        <v>12.8</v>
      </c>
      <c r="M47" s="11">
        <v>7</v>
      </c>
      <c r="N47" s="11">
        <v>3</v>
      </c>
      <c r="O47" s="11">
        <v>47</v>
      </c>
      <c r="P47" s="11"/>
      <c r="Q47" s="11">
        <v>3</v>
      </c>
      <c r="R47" s="11">
        <v>3</v>
      </c>
      <c r="S47" s="11">
        <v>5</v>
      </c>
      <c r="T47" s="11">
        <v>5</v>
      </c>
      <c r="U47" s="11"/>
      <c r="V47" s="11"/>
      <c r="W47" s="11">
        <v>18</v>
      </c>
      <c r="X47" s="11"/>
      <c r="Y47" s="11">
        <v>8</v>
      </c>
      <c r="Z47" s="11">
        <v>10</v>
      </c>
      <c r="AA47" s="11">
        <v>7</v>
      </c>
      <c r="AB47" s="11">
        <v>6</v>
      </c>
      <c r="AC47" s="11">
        <v>11.4</v>
      </c>
      <c r="AD47" s="11">
        <v>35</v>
      </c>
      <c r="AE47" s="11">
        <v>21</v>
      </c>
    </row>
    <row r="48" ht="21.75" customHeight="1" spans="1:31">
      <c r="A48" s="51" t="s">
        <v>169</v>
      </c>
      <c r="B48" s="11">
        <v>72</v>
      </c>
      <c r="C48" s="11">
        <v>55.6</v>
      </c>
      <c r="D48" s="11">
        <v>28.4</v>
      </c>
      <c r="E48" s="11">
        <v>2</v>
      </c>
      <c r="F48" s="11">
        <v>0.2</v>
      </c>
      <c r="G48" s="11">
        <v>0.2</v>
      </c>
      <c r="H48" s="11">
        <v>2</v>
      </c>
      <c r="I48" s="11">
        <v>0.8</v>
      </c>
      <c r="J48" s="11"/>
      <c r="K48" s="11">
        <v>3</v>
      </c>
      <c r="L48" s="11">
        <v>5</v>
      </c>
      <c r="M48" s="11">
        <v>3</v>
      </c>
      <c r="N48" s="11">
        <v>2</v>
      </c>
      <c r="O48" s="11">
        <v>9</v>
      </c>
      <c r="P48" s="11"/>
      <c r="Q48" s="11"/>
      <c r="R48" s="11">
        <v>3</v>
      </c>
      <c r="S48" s="11"/>
      <c r="T48" s="11"/>
      <c r="U48" s="11"/>
      <c r="V48" s="11"/>
      <c r="W48" s="11">
        <v>11</v>
      </c>
      <c r="X48" s="11"/>
      <c r="Y48" s="11">
        <v>10</v>
      </c>
      <c r="Z48" s="11">
        <v>1</v>
      </c>
      <c r="AA48" s="11">
        <v>0.4</v>
      </c>
      <c r="AB48" s="11"/>
      <c r="AC48" s="11"/>
      <c r="AD48" s="11">
        <v>2</v>
      </c>
      <c r="AE48" s="11"/>
    </row>
    <row r="49" ht="21.75" customHeight="1" spans="1:31">
      <c r="A49" s="51" t="s">
        <v>171</v>
      </c>
      <c r="B49" s="11">
        <v>19</v>
      </c>
      <c r="C49" s="11">
        <v>11.3</v>
      </c>
      <c r="D49" s="11">
        <v>5</v>
      </c>
      <c r="E49" s="11"/>
      <c r="F49" s="11"/>
      <c r="G49" s="11">
        <v>0.3</v>
      </c>
      <c r="H49" s="11">
        <v>2</v>
      </c>
      <c r="I49" s="11">
        <v>1</v>
      </c>
      <c r="J49" s="11"/>
      <c r="K49" s="11">
        <v>2</v>
      </c>
      <c r="L49" s="11"/>
      <c r="M49" s="11">
        <v>1</v>
      </c>
      <c r="N49" s="11"/>
      <c r="O49" s="11"/>
      <c r="P49" s="11"/>
      <c r="Q49" s="11"/>
      <c r="R49" s="11">
        <v>0.5</v>
      </c>
      <c r="S49" s="11"/>
      <c r="T49" s="11"/>
      <c r="U49" s="11"/>
      <c r="V49" s="11"/>
      <c r="W49" s="11">
        <v>5</v>
      </c>
      <c r="X49" s="11"/>
      <c r="Y49" s="11">
        <v>2</v>
      </c>
      <c r="Z49" s="11">
        <v>3</v>
      </c>
      <c r="AA49" s="11"/>
      <c r="AB49" s="11"/>
      <c r="AC49" s="11"/>
      <c r="AD49" s="11"/>
      <c r="AE49" s="11">
        <v>2.2</v>
      </c>
    </row>
    <row r="50" ht="21.75" customHeight="1" spans="1:31">
      <c r="A50" s="51" t="s">
        <v>173</v>
      </c>
      <c r="B50" s="11">
        <v>42.3</v>
      </c>
      <c r="C50" s="11">
        <v>26.1</v>
      </c>
      <c r="D50" s="11">
        <v>9.3</v>
      </c>
      <c r="E50" s="11">
        <v>2</v>
      </c>
      <c r="F50" s="11"/>
      <c r="G50" s="11"/>
      <c r="H50" s="11">
        <v>1.2</v>
      </c>
      <c r="I50" s="11">
        <v>0.3</v>
      </c>
      <c r="J50" s="11"/>
      <c r="K50" s="11">
        <v>3</v>
      </c>
      <c r="L50" s="11">
        <v>1</v>
      </c>
      <c r="M50" s="11">
        <v>1.3</v>
      </c>
      <c r="N50" s="11">
        <v>3</v>
      </c>
      <c r="O50" s="11">
        <v>5</v>
      </c>
      <c r="P50" s="11"/>
      <c r="Q50" s="11">
        <v>3</v>
      </c>
      <c r="R50" s="11">
        <v>3</v>
      </c>
      <c r="S50" s="11"/>
      <c r="T50" s="11"/>
      <c r="U50" s="11"/>
      <c r="V50" s="11"/>
      <c r="W50" s="11">
        <v>9</v>
      </c>
      <c r="X50" s="11"/>
      <c r="Y50" s="11">
        <v>9</v>
      </c>
      <c r="Z50" s="11"/>
      <c r="AA50" s="11">
        <v>0.2</v>
      </c>
      <c r="AB50" s="11"/>
      <c r="AC50" s="11"/>
      <c r="AD50" s="11">
        <v>1</v>
      </c>
      <c r="AE50" s="11"/>
    </row>
    <row r="51" ht="21.75" customHeight="1" spans="1:31">
      <c r="A51" s="51" t="s">
        <v>175</v>
      </c>
      <c r="B51" s="11">
        <v>82</v>
      </c>
      <c r="C51" s="11">
        <v>56.5</v>
      </c>
      <c r="D51" s="11">
        <v>24</v>
      </c>
      <c r="E51" s="11">
        <v>4</v>
      </c>
      <c r="F51" s="11">
        <v>0.5</v>
      </c>
      <c r="G51" s="11">
        <v>2</v>
      </c>
      <c r="H51" s="11">
        <v>5</v>
      </c>
      <c r="I51" s="11">
        <v>3</v>
      </c>
      <c r="J51" s="11"/>
      <c r="K51" s="11">
        <v>8</v>
      </c>
      <c r="L51" s="11"/>
      <c r="M51" s="11">
        <v>5</v>
      </c>
      <c r="N51" s="11"/>
      <c r="O51" s="11">
        <v>5</v>
      </c>
      <c r="P51" s="11"/>
      <c r="Q51" s="11">
        <v>3</v>
      </c>
      <c r="R51" s="11"/>
      <c r="S51" s="11"/>
      <c r="T51" s="11"/>
      <c r="U51" s="11"/>
      <c r="V51" s="11"/>
      <c r="W51" s="11">
        <v>1.5</v>
      </c>
      <c r="X51" s="11">
        <v>1.5</v>
      </c>
      <c r="Y51" s="11"/>
      <c r="Z51" s="11"/>
      <c r="AA51" s="11">
        <v>5</v>
      </c>
      <c r="AB51" s="11"/>
      <c r="AC51" s="11">
        <v>5</v>
      </c>
      <c r="AD51" s="11">
        <v>5.5</v>
      </c>
      <c r="AE51" s="11">
        <v>5.5</v>
      </c>
    </row>
    <row r="52" ht="21.75" customHeight="1" spans="1:31">
      <c r="A52" s="51" t="s">
        <v>177</v>
      </c>
      <c r="B52" s="11">
        <v>22.9</v>
      </c>
      <c r="C52" s="11">
        <v>22.9</v>
      </c>
      <c r="D52" s="11">
        <v>18</v>
      </c>
      <c r="E52" s="11"/>
      <c r="F52" s="11"/>
      <c r="G52" s="11"/>
      <c r="H52" s="11"/>
      <c r="I52" s="11"/>
      <c r="J52" s="11"/>
      <c r="K52" s="11"/>
      <c r="L52" s="11"/>
      <c r="M52" s="11">
        <v>4.9</v>
      </c>
      <c r="N52" s="11"/>
      <c r="O52" s="11"/>
      <c r="P52" s="11"/>
      <c r="Q52" s="11"/>
      <c r="R52" s="11"/>
      <c r="S52" s="11"/>
      <c r="T52" s="11"/>
      <c r="U52" s="11"/>
      <c r="V52" s="11"/>
      <c r="W52" s="11"/>
      <c r="X52" s="11"/>
      <c r="Y52" s="11"/>
      <c r="Z52" s="11"/>
      <c r="AA52" s="11"/>
      <c r="AB52" s="11"/>
      <c r="AC52" s="11"/>
      <c r="AD52" s="11"/>
      <c r="AE52" s="11"/>
    </row>
    <row r="53" ht="21.75" customHeight="1" spans="1:31">
      <c r="A53" s="51" t="s">
        <v>179</v>
      </c>
      <c r="B53" s="11">
        <v>86.6</v>
      </c>
      <c r="C53" s="11">
        <v>79.6</v>
      </c>
      <c r="D53" s="11">
        <v>77</v>
      </c>
      <c r="E53" s="11"/>
      <c r="F53" s="11"/>
      <c r="G53" s="11"/>
      <c r="H53" s="11"/>
      <c r="I53" s="11"/>
      <c r="J53" s="11"/>
      <c r="K53" s="11"/>
      <c r="L53" s="11"/>
      <c r="M53" s="11">
        <v>2.6</v>
      </c>
      <c r="N53" s="11"/>
      <c r="O53" s="11"/>
      <c r="P53" s="11"/>
      <c r="Q53" s="11"/>
      <c r="R53" s="11"/>
      <c r="S53" s="11"/>
      <c r="T53" s="11"/>
      <c r="U53" s="11"/>
      <c r="V53" s="11"/>
      <c r="W53" s="11"/>
      <c r="X53" s="11"/>
      <c r="Y53" s="11"/>
      <c r="Z53" s="11"/>
      <c r="AA53" s="11">
        <v>1</v>
      </c>
      <c r="AB53" s="11"/>
      <c r="AC53" s="11">
        <v>6</v>
      </c>
      <c r="AD53" s="11"/>
      <c r="AE53" s="11"/>
    </row>
    <row r="54" ht="21.75" customHeight="1" spans="1:31">
      <c r="A54" s="51" t="s">
        <v>181</v>
      </c>
      <c r="B54" s="11">
        <v>496</v>
      </c>
      <c r="C54" s="11">
        <v>306.8</v>
      </c>
      <c r="D54" s="11">
        <v>52.5</v>
      </c>
      <c r="E54" s="11">
        <v>40</v>
      </c>
      <c r="F54" s="11">
        <v>0.3</v>
      </c>
      <c r="G54" s="11">
        <v>1</v>
      </c>
      <c r="H54" s="11">
        <v>16</v>
      </c>
      <c r="I54" s="11">
        <v>28</v>
      </c>
      <c r="J54" s="11"/>
      <c r="K54" s="11">
        <v>73</v>
      </c>
      <c r="L54" s="11"/>
      <c r="M54" s="11">
        <v>26</v>
      </c>
      <c r="N54" s="11"/>
      <c r="O54" s="11">
        <v>70</v>
      </c>
      <c r="P54" s="11"/>
      <c r="Q54" s="11">
        <v>7.8</v>
      </c>
      <c r="R54" s="11">
        <v>8</v>
      </c>
      <c r="S54" s="11"/>
      <c r="T54" s="11"/>
      <c r="U54" s="11"/>
      <c r="V54" s="11"/>
      <c r="W54" s="11">
        <v>72</v>
      </c>
      <c r="X54" s="11">
        <v>5</v>
      </c>
      <c r="Y54" s="11">
        <v>57</v>
      </c>
      <c r="Z54" s="11">
        <v>10</v>
      </c>
      <c r="AA54" s="11">
        <v>18.4</v>
      </c>
      <c r="AB54" s="11">
        <v>15</v>
      </c>
      <c r="AC54" s="11">
        <v>58</v>
      </c>
      <c r="AD54" s="11">
        <v>10</v>
      </c>
      <c r="AE54" s="11"/>
    </row>
    <row r="55" ht="21.75" customHeight="1" spans="1:31">
      <c r="A55" s="51" t="s">
        <v>183</v>
      </c>
      <c r="B55" s="11">
        <v>340</v>
      </c>
      <c r="C55" s="11">
        <v>161</v>
      </c>
      <c r="D55" s="11">
        <v>30</v>
      </c>
      <c r="E55" s="11">
        <v>10</v>
      </c>
      <c r="F55" s="11">
        <v>2</v>
      </c>
      <c r="G55" s="11">
        <v>5</v>
      </c>
      <c r="H55" s="11">
        <v>8</v>
      </c>
      <c r="I55" s="11">
        <v>5</v>
      </c>
      <c r="J55" s="11"/>
      <c r="K55" s="11">
        <v>10</v>
      </c>
      <c r="L55" s="11">
        <v>42</v>
      </c>
      <c r="M55" s="11">
        <v>11</v>
      </c>
      <c r="N55" s="11"/>
      <c r="O55" s="11">
        <v>38</v>
      </c>
      <c r="P55" s="11"/>
      <c r="Q55" s="11">
        <v>3.6</v>
      </c>
      <c r="R55" s="11">
        <v>12</v>
      </c>
      <c r="S55" s="11">
        <v>57.7</v>
      </c>
      <c r="T55" s="11"/>
      <c r="U55" s="11">
        <v>57.7</v>
      </c>
      <c r="V55" s="11"/>
      <c r="W55" s="11">
        <v>32</v>
      </c>
      <c r="X55" s="11"/>
      <c r="Y55" s="11">
        <v>32</v>
      </c>
      <c r="Z55" s="11"/>
      <c r="AA55" s="11">
        <v>3</v>
      </c>
      <c r="AB55" s="11"/>
      <c r="AC55" s="11">
        <v>43.5</v>
      </c>
      <c r="AD55" s="11">
        <v>17.2</v>
      </c>
      <c r="AE55" s="11">
        <v>10</v>
      </c>
    </row>
    <row r="56" ht="21.75" customHeight="1" spans="1:31">
      <c r="A56" s="51" t="s">
        <v>185</v>
      </c>
      <c r="B56" s="11">
        <v>445.5</v>
      </c>
      <c r="C56" s="11">
        <v>219.7</v>
      </c>
      <c r="D56" s="11">
        <v>136.9</v>
      </c>
      <c r="E56" s="11">
        <v>28</v>
      </c>
      <c r="F56" s="11">
        <v>1</v>
      </c>
      <c r="G56" s="11">
        <v>4.3</v>
      </c>
      <c r="H56" s="11">
        <v>8</v>
      </c>
      <c r="I56" s="11">
        <v>8</v>
      </c>
      <c r="J56" s="11">
        <v>10</v>
      </c>
      <c r="K56" s="11">
        <v>10</v>
      </c>
      <c r="L56" s="11"/>
      <c r="M56" s="11">
        <v>13.5</v>
      </c>
      <c r="N56" s="11"/>
      <c r="O56" s="11"/>
      <c r="P56" s="11"/>
      <c r="Q56" s="11">
        <v>10</v>
      </c>
      <c r="R56" s="11">
        <v>5</v>
      </c>
      <c r="S56" s="11"/>
      <c r="T56" s="11"/>
      <c r="U56" s="11"/>
      <c r="V56" s="11"/>
      <c r="W56" s="11"/>
      <c r="X56" s="11"/>
      <c r="Y56" s="11"/>
      <c r="Z56" s="11"/>
      <c r="AA56" s="11">
        <v>10</v>
      </c>
      <c r="AB56" s="11"/>
      <c r="AC56" s="11">
        <v>10</v>
      </c>
      <c r="AD56" s="11">
        <v>120.8</v>
      </c>
      <c r="AE56" s="11">
        <v>70</v>
      </c>
    </row>
    <row r="57" ht="21.75" customHeight="1" spans="1:31">
      <c r="A57" s="51" t="s">
        <v>327</v>
      </c>
      <c r="B57" s="11">
        <v>22</v>
      </c>
      <c r="C57" s="11">
        <v>17.3</v>
      </c>
      <c r="D57" s="11">
        <v>12.3</v>
      </c>
      <c r="E57" s="11"/>
      <c r="F57" s="11"/>
      <c r="G57" s="11"/>
      <c r="H57" s="11"/>
      <c r="I57" s="11"/>
      <c r="J57" s="11"/>
      <c r="K57" s="11">
        <v>4</v>
      </c>
      <c r="L57" s="11"/>
      <c r="M57" s="11">
        <v>1</v>
      </c>
      <c r="N57" s="11"/>
      <c r="O57" s="11"/>
      <c r="P57" s="11"/>
      <c r="Q57" s="11"/>
      <c r="R57" s="11"/>
      <c r="S57" s="11"/>
      <c r="T57" s="11"/>
      <c r="U57" s="11"/>
      <c r="V57" s="11"/>
      <c r="W57" s="11"/>
      <c r="X57" s="11"/>
      <c r="Y57" s="11"/>
      <c r="Z57" s="11"/>
      <c r="AA57" s="11">
        <v>0.2</v>
      </c>
      <c r="AB57" s="11"/>
      <c r="AC57" s="11">
        <v>2.5</v>
      </c>
      <c r="AD57" s="11">
        <v>2</v>
      </c>
      <c r="AE57" s="11"/>
    </row>
    <row r="58" ht="21.75" customHeight="1" spans="1:31">
      <c r="A58" s="51" t="s">
        <v>187</v>
      </c>
      <c r="B58" s="11">
        <v>395</v>
      </c>
      <c r="C58" s="11">
        <v>278</v>
      </c>
      <c r="D58" s="11">
        <v>105</v>
      </c>
      <c r="E58" s="11">
        <v>30</v>
      </c>
      <c r="F58" s="11">
        <v>3</v>
      </c>
      <c r="G58" s="11">
        <v>2</v>
      </c>
      <c r="H58" s="11">
        <v>6</v>
      </c>
      <c r="I58" s="11">
        <v>10</v>
      </c>
      <c r="J58" s="11">
        <v>52</v>
      </c>
      <c r="K58" s="11">
        <v>30</v>
      </c>
      <c r="L58" s="11">
        <v>5</v>
      </c>
      <c r="M58" s="11">
        <v>10</v>
      </c>
      <c r="N58" s="11"/>
      <c r="O58" s="11">
        <v>25</v>
      </c>
      <c r="P58" s="11"/>
      <c r="Q58" s="11">
        <v>20</v>
      </c>
      <c r="R58" s="11">
        <v>10</v>
      </c>
      <c r="S58" s="11">
        <v>10</v>
      </c>
      <c r="T58" s="11">
        <v>10</v>
      </c>
      <c r="U58" s="11"/>
      <c r="V58" s="11"/>
      <c r="W58" s="11">
        <v>17</v>
      </c>
      <c r="X58" s="11"/>
      <c r="Y58" s="11">
        <v>7</v>
      </c>
      <c r="Z58" s="11">
        <v>10</v>
      </c>
      <c r="AA58" s="11"/>
      <c r="AB58" s="11"/>
      <c r="AC58" s="11"/>
      <c r="AD58" s="11">
        <v>30</v>
      </c>
      <c r="AE58" s="11">
        <v>30</v>
      </c>
    </row>
    <row r="59" ht="21.75" customHeight="1" spans="1:31">
      <c r="A59" s="51" t="s">
        <v>189</v>
      </c>
      <c r="B59" s="11">
        <v>113</v>
      </c>
      <c r="C59" s="11">
        <v>71</v>
      </c>
      <c r="D59" s="11">
        <v>20</v>
      </c>
      <c r="E59" s="11">
        <v>10</v>
      </c>
      <c r="F59" s="11">
        <v>3</v>
      </c>
      <c r="G59" s="11"/>
      <c r="H59" s="11"/>
      <c r="I59" s="11">
        <v>7</v>
      </c>
      <c r="J59" s="11">
        <v>7</v>
      </c>
      <c r="K59" s="11">
        <v>6</v>
      </c>
      <c r="L59" s="11">
        <v>5</v>
      </c>
      <c r="M59" s="11">
        <v>3</v>
      </c>
      <c r="N59" s="11"/>
      <c r="O59" s="11">
        <v>10</v>
      </c>
      <c r="P59" s="11"/>
      <c r="Q59" s="11">
        <v>3</v>
      </c>
      <c r="R59" s="11">
        <v>3</v>
      </c>
      <c r="S59" s="11">
        <v>3</v>
      </c>
      <c r="T59" s="11"/>
      <c r="U59" s="11"/>
      <c r="V59" s="11">
        <v>3</v>
      </c>
      <c r="W59" s="11">
        <v>13</v>
      </c>
      <c r="X59" s="11">
        <v>3</v>
      </c>
      <c r="Y59" s="11">
        <v>5</v>
      </c>
      <c r="Z59" s="11">
        <v>5</v>
      </c>
      <c r="AA59" s="11">
        <v>3</v>
      </c>
      <c r="AB59" s="11"/>
      <c r="AC59" s="11">
        <v>12</v>
      </c>
      <c r="AD59" s="11">
        <v>5</v>
      </c>
      <c r="AE59" s="11"/>
    </row>
    <row r="60" ht="21.75" customHeight="1" spans="1:31">
      <c r="A60" s="51" t="s">
        <v>191</v>
      </c>
      <c r="B60" s="11">
        <v>383.8</v>
      </c>
      <c r="C60" s="11">
        <v>127.8</v>
      </c>
      <c r="D60" s="11">
        <v>44.6</v>
      </c>
      <c r="E60" s="11">
        <v>6</v>
      </c>
      <c r="F60" s="11"/>
      <c r="G60" s="11">
        <v>1.2</v>
      </c>
      <c r="H60" s="11">
        <v>10</v>
      </c>
      <c r="I60" s="11">
        <v>7.2</v>
      </c>
      <c r="J60" s="11"/>
      <c r="K60" s="11">
        <v>10</v>
      </c>
      <c r="L60" s="11"/>
      <c r="M60" s="11">
        <v>10</v>
      </c>
      <c r="N60" s="11"/>
      <c r="O60" s="11">
        <v>38.8</v>
      </c>
      <c r="P60" s="11"/>
      <c r="Q60" s="11">
        <v>3</v>
      </c>
      <c r="R60" s="11">
        <v>5</v>
      </c>
      <c r="S60" s="11"/>
      <c r="T60" s="11"/>
      <c r="U60" s="11"/>
      <c r="V60" s="11"/>
      <c r="W60" s="11">
        <v>100</v>
      </c>
      <c r="X60" s="11"/>
      <c r="Y60" s="11"/>
      <c r="Z60" s="11">
        <v>100</v>
      </c>
      <c r="AA60" s="11">
        <v>4</v>
      </c>
      <c r="AB60" s="11"/>
      <c r="AC60" s="11">
        <v>24</v>
      </c>
      <c r="AD60" s="11">
        <v>20</v>
      </c>
      <c r="AE60" s="11">
        <v>100</v>
      </c>
    </row>
    <row r="61" ht="21.75" customHeight="1" spans="1:31">
      <c r="A61" s="51" t="s">
        <v>193</v>
      </c>
      <c r="B61" s="11">
        <v>450.2</v>
      </c>
      <c r="C61" s="11">
        <v>161.2</v>
      </c>
      <c r="D61" s="11">
        <v>22</v>
      </c>
      <c r="E61" s="11">
        <v>8</v>
      </c>
      <c r="F61" s="11">
        <v>1</v>
      </c>
      <c r="G61" s="11">
        <v>2</v>
      </c>
      <c r="H61" s="11">
        <v>30</v>
      </c>
      <c r="I61" s="11">
        <v>3</v>
      </c>
      <c r="J61" s="11"/>
      <c r="K61" s="11">
        <v>25</v>
      </c>
      <c r="L61" s="11">
        <v>2</v>
      </c>
      <c r="M61" s="11">
        <v>30.2</v>
      </c>
      <c r="N61" s="11"/>
      <c r="O61" s="11">
        <v>38</v>
      </c>
      <c r="P61" s="11"/>
      <c r="Q61" s="11">
        <v>2</v>
      </c>
      <c r="R61" s="11">
        <v>14</v>
      </c>
      <c r="S61" s="11">
        <v>29</v>
      </c>
      <c r="T61" s="11"/>
      <c r="U61" s="11">
        <v>29</v>
      </c>
      <c r="V61" s="11"/>
      <c r="W61" s="11">
        <v>70</v>
      </c>
      <c r="X61" s="11"/>
      <c r="Y61" s="11">
        <v>70</v>
      </c>
      <c r="Z61" s="11"/>
      <c r="AA61" s="11">
        <v>1.2</v>
      </c>
      <c r="AB61" s="11"/>
      <c r="AC61" s="11">
        <v>16</v>
      </c>
      <c r="AD61" s="11">
        <v>70</v>
      </c>
      <c r="AE61" s="11">
        <v>86.8</v>
      </c>
    </row>
    <row r="62" ht="21.75" customHeight="1" spans="1:31">
      <c r="A62" s="51" t="s">
        <v>495</v>
      </c>
      <c r="B62" s="11">
        <v>190</v>
      </c>
      <c r="C62" s="11">
        <v>115</v>
      </c>
      <c r="D62" s="11">
        <v>40</v>
      </c>
      <c r="E62" s="11">
        <v>5</v>
      </c>
      <c r="F62" s="11"/>
      <c r="G62" s="11">
        <v>5</v>
      </c>
      <c r="H62" s="11">
        <v>40</v>
      </c>
      <c r="I62" s="11"/>
      <c r="J62" s="11">
        <v>15</v>
      </c>
      <c r="K62" s="11"/>
      <c r="L62" s="11"/>
      <c r="M62" s="11"/>
      <c r="N62" s="11"/>
      <c r="O62" s="11">
        <v>10</v>
      </c>
      <c r="P62" s="11"/>
      <c r="Q62" s="11"/>
      <c r="R62" s="11">
        <v>5</v>
      </c>
      <c r="S62" s="11">
        <v>5</v>
      </c>
      <c r="T62" s="11"/>
      <c r="U62" s="11">
        <v>5</v>
      </c>
      <c r="V62" s="11"/>
      <c r="W62" s="11"/>
      <c r="X62" s="11"/>
      <c r="Y62" s="11"/>
      <c r="Z62" s="11"/>
      <c r="AA62" s="11"/>
      <c r="AB62" s="11"/>
      <c r="AC62" s="11"/>
      <c r="AD62" s="11">
        <v>25</v>
      </c>
      <c r="AE62" s="11">
        <v>40</v>
      </c>
    </row>
    <row r="63" ht="21.75" customHeight="1" spans="1:31">
      <c r="A63" s="51" t="s">
        <v>496</v>
      </c>
      <c r="B63" s="11">
        <v>150</v>
      </c>
      <c r="C63" s="11">
        <v>75</v>
      </c>
      <c r="D63" s="11"/>
      <c r="E63" s="11"/>
      <c r="F63" s="11"/>
      <c r="G63" s="11"/>
      <c r="H63" s="11"/>
      <c r="I63" s="11"/>
      <c r="J63" s="11">
        <v>75</v>
      </c>
      <c r="K63" s="11"/>
      <c r="L63" s="11"/>
      <c r="M63" s="11"/>
      <c r="N63" s="11"/>
      <c r="O63" s="11"/>
      <c r="P63" s="11"/>
      <c r="Q63" s="11"/>
      <c r="R63" s="11"/>
      <c r="S63" s="11"/>
      <c r="T63" s="11"/>
      <c r="U63" s="11"/>
      <c r="V63" s="11"/>
      <c r="W63" s="11"/>
      <c r="X63" s="11"/>
      <c r="Y63" s="11"/>
      <c r="Z63" s="11"/>
      <c r="AA63" s="11"/>
      <c r="AB63" s="11"/>
      <c r="AC63" s="11"/>
      <c r="AD63" s="11"/>
      <c r="AE63" s="11">
        <v>75</v>
      </c>
    </row>
    <row r="64" ht="21.75" customHeight="1" spans="1:31">
      <c r="A64" s="51" t="s">
        <v>497</v>
      </c>
      <c r="B64" s="11">
        <v>425</v>
      </c>
      <c r="C64" s="11">
        <v>130</v>
      </c>
      <c r="D64" s="11">
        <v>30</v>
      </c>
      <c r="E64" s="11">
        <v>10</v>
      </c>
      <c r="F64" s="11"/>
      <c r="G64" s="11">
        <v>10</v>
      </c>
      <c r="H64" s="11">
        <v>20</v>
      </c>
      <c r="I64" s="11">
        <v>10</v>
      </c>
      <c r="J64" s="11">
        <v>20</v>
      </c>
      <c r="K64" s="11">
        <v>20</v>
      </c>
      <c r="L64" s="11">
        <v>10</v>
      </c>
      <c r="M64" s="11"/>
      <c r="N64" s="11"/>
      <c r="O64" s="11"/>
      <c r="P64" s="11"/>
      <c r="Q64" s="11"/>
      <c r="R64" s="11">
        <v>10</v>
      </c>
      <c r="S64" s="11">
        <v>10</v>
      </c>
      <c r="T64" s="11"/>
      <c r="U64" s="11">
        <v>10</v>
      </c>
      <c r="V64" s="11"/>
      <c r="W64" s="11">
        <v>25</v>
      </c>
      <c r="X64" s="11">
        <v>20</v>
      </c>
      <c r="Y64" s="11">
        <v>5</v>
      </c>
      <c r="Z64" s="11"/>
      <c r="AA64" s="11"/>
      <c r="AB64" s="11"/>
      <c r="AC64" s="11"/>
      <c r="AD64" s="11">
        <v>100</v>
      </c>
      <c r="AE64" s="11">
        <v>150</v>
      </c>
    </row>
    <row r="65" ht="21.75" customHeight="1" spans="1:31">
      <c r="A65" s="51" t="s">
        <v>195</v>
      </c>
      <c r="B65" s="11">
        <v>5791</v>
      </c>
      <c r="C65" s="11">
        <v>2341</v>
      </c>
      <c r="D65" s="11"/>
      <c r="E65" s="11"/>
      <c r="F65" s="11"/>
      <c r="G65" s="11"/>
      <c r="H65" s="11">
        <v>725</v>
      </c>
      <c r="I65" s="11"/>
      <c r="J65" s="11"/>
      <c r="K65" s="11">
        <v>1000</v>
      </c>
      <c r="L65" s="11"/>
      <c r="M65" s="11">
        <v>150</v>
      </c>
      <c r="N65" s="11"/>
      <c r="O65" s="11">
        <v>466</v>
      </c>
      <c r="P65" s="11"/>
      <c r="Q65" s="11"/>
      <c r="R65" s="11"/>
      <c r="S65" s="11">
        <v>1000</v>
      </c>
      <c r="T65" s="11">
        <v>1000</v>
      </c>
      <c r="U65" s="11"/>
      <c r="V65" s="11"/>
      <c r="W65" s="11"/>
      <c r="X65" s="11"/>
      <c r="Y65" s="11"/>
      <c r="Z65" s="11"/>
      <c r="AA65" s="11">
        <v>125</v>
      </c>
      <c r="AB65" s="11"/>
      <c r="AC65" s="11">
        <v>490</v>
      </c>
      <c r="AD65" s="11"/>
      <c r="AE65" s="11">
        <v>1835</v>
      </c>
    </row>
    <row r="66" ht="21.75" customHeight="1" spans="1:31">
      <c r="A66" s="51" t="s">
        <v>197</v>
      </c>
      <c r="B66" s="11">
        <v>1481</v>
      </c>
      <c r="C66" s="11">
        <v>778</v>
      </c>
      <c r="D66" s="11">
        <v>200</v>
      </c>
      <c r="E66" s="11">
        <v>20</v>
      </c>
      <c r="F66" s="11"/>
      <c r="G66" s="11">
        <v>22</v>
      </c>
      <c r="H66" s="11">
        <v>120</v>
      </c>
      <c r="I66" s="11">
        <v>10</v>
      </c>
      <c r="J66" s="11">
        <v>20</v>
      </c>
      <c r="K66" s="11">
        <v>250</v>
      </c>
      <c r="L66" s="11"/>
      <c r="M66" s="11">
        <v>38</v>
      </c>
      <c r="N66" s="11"/>
      <c r="O66" s="11">
        <v>98</v>
      </c>
      <c r="P66" s="11"/>
      <c r="Q66" s="11"/>
      <c r="R66" s="11"/>
      <c r="S66" s="11"/>
      <c r="T66" s="11"/>
      <c r="U66" s="11"/>
      <c r="V66" s="11"/>
      <c r="W66" s="11">
        <v>10</v>
      </c>
      <c r="X66" s="11"/>
      <c r="Y66" s="11">
        <v>10</v>
      </c>
      <c r="Z66" s="11"/>
      <c r="AA66" s="11">
        <v>9</v>
      </c>
      <c r="AB66" s="11"/>
      <c r="AC66" s="11">
        <v>84.6</v>
      </c>
      <c r="AD66" s="11">
        <v>120</v>
      </c>
      <c r="AE66" s="11">
        <v>479.4</v>
      </c>
    </row>
    <row r="67" ht="21.75" customHeight="1" spans="1:31">
      <c r="A67" s="51" t="s">
        <v>199</v>
      </c>
      <c r="B67" s="11">
        <v>267</v>
      </c>
      <c r="C67" s="11">
        <v>153</v>
      </c>
      <c r="D67" s="11">
        <v>30</v>
      </c>
      <c r="E67" s="11">
        <v>5</v>
      </c>
      <c r="F67" s="11"/>
      <c r="G67" s="11"/>
      <c r="H67" s="11">
        <v>8</v>
      </c>
      <c r="I67" s="11">
        <v>13</v>
      </c>
      <c r="J67" s="11"/>
      <c r="K67" s="11">
        <v>70</v>
      </c>
      <c r="L67" s="11"/>
      <c r="M67" s="11">
        <v>7</v>
      </c>
      <c r="N67" s="11"/>
      <c r="O67" s="11">
        <v>20</v>
      </c>
      <c r="P67" s="11"/>
      <c r="Q67" s="11"/>
      <c r="R67" s="11"/>
      <c r="S67" s="11"/>
      <c r="T67" s="11"/>
      <c r="U67" s="11"/>
      <c r="V67" s="11"/>
      <c r="W67" s="11"/>
      <c r="X67" s="11"/>
      <c r="Y67" s="11"/>
      <c r="Z67" s="11"/>
      <c r="AA67" s="11">
        <v>3</v>
      </c>
      <c r="AB67" s="11"/>
      <c r="AC67" s="11">
        <v>26.5</v>
      </c>
      <c r="AD67" s="11">
        <v>20</v>
      </c>
      <c r="AE67" s="11">
        <v>64.5</v>
      </c>
    </row>
    <row r="68" ht="21.75" customHeight="1" spans="1:31">
      <c r="A68" s="51" t="s">
        <v>200</v>
      </c>
      <c r="B68" s="11">
        <v>96</v>
      </c>
      <c r="C68" s="11">
        <v>44</v>
      </c>
      <c r="D68" s="11">
        <v>6</v>
      </c>
      <c r="E68" s="11">
        <v>3</v>
      </c>
      <c r="F68" s="11"/>
      <c r="G68" s="11">
        <v>1</v>
      </c>
      <c r="H68" s="11">
        <v>10</v>
      </c>
      <c r="I68" s="11">
        <v>1</v>
      </c>
      <c r="J68" s="11"/>
      <c r="K68" s="11">
        <v>12</v>
      </c>
      <c r="L68" s="11"/>
      <c r="M68" s="11">
        <v>3</v>
      </c>
      <c r="N68" s="11"/>
      <c r="O68" s="11">
        <v>8</v>
      </c>
      <c r="P68" s="11"/>
      <c r="Q68" s="11"/>
      <c r="R68" s="11"/>
      <c r="S68" s="11"/>
      <c r="T68" s="11"/>
      <c r="U68" s="11"/>
      <c r="V68" s="11"/>
      <c r="W68" s="11">
        <v>12.1</v>
      </c>
      <c r="X68" s="11"/>
      <c r="Y68" s="11">
        <v>12.1</v>
      </c>
      <c r="Z68" s="11"/>
      <c r="AA68" s="11">
        <v>4.2</v>
      </c>
      <c r="AB68" s="11"/>
      <c r="AC68" s="11">
        <v>23.7</v>
      </c>
      <c r="AD68" s="11">
        <v>12</v>
      </c>
      <c r="AE68" s="11"/>
    </row>
    <row r="69" ht="21.75" customHeight="1" spans="1:31">
      <c r="A69" s="51" t="s">
        <v>498</v>
      </c>
      <c r="B69" s="11">
        <v>40</v>
      </c>
      <c r="C69" s="11">
        <v>34</v>
      </c>
      <c r="D69" s="11">
        <v>23</v>
      </c>
      <c r="E69" s="11"/>
      <c r="F69" s="11"/>
      <c r="G69" s="11">
        <v>2</v>
      </c>
      <c r="H69" s="11">
        <v>7</v>
      </c>
      <c r="I69" s="11"/>
      <c r="J69" s="11"/>
      <c r="K69" s="11">
        <v>2</v>
      </c>
      <c r="L69" s="11"/>
      <c r="M69" s="11"/>
      <c r="N69" s="11"/>
      <c r="O69" s="11"/>
      <c r="P69" s="11"/>
      <c r="Q69" s="11"/>
      <c r="R69" s="11"/>
      <c r="S69" s="11"/>
      <c r="T69" s="11"/>
      <c r="U69" s="11"/>
      <c r="V69" s="11"/>
      <c r="W69" s="11"/>
      <c r="X69" s="11"/>
      <c r="Y69" s="11"/>
      <c r="Z69" s="11"/>
      <c r="AA69" s="11"/>
      <c r="AB69" s="11"/>
      <c r="AC69" s="11"/>
      <c r="AD69" s="11"/>
      <c r="AE69" s="11">
        <v>6</v>
      </c>
    </row>
    <row r="70" ht="21.75" customHeight="1" spans="1:31">
      <c r="A70" s="51" t="s">
        <v>202</v>
      </c>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ht="21.75" customHeight="1" spans="1:31">
      <c r="A71" s="51" t="s">
        <v>204</v>
      </c>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row>
    <row r="72" ht="21.75" customHeight="1" spans="1:31">
      <c r="A72" s="51" t="s">
        <v>206</v>
      </c>
      <c r="B72" s="11">
        <v>220</v>
      </c>
      <c r="C72" s="11">
        <v>111</v>
      </c>
      <c r="D72" s="11">
        <v>35</v>
      </c>
      <c r="E72" s="11">
        <v>10</v>
      </c>
      <c r="F72" s="11"/>
      <c r="G72" s="11">
        <v>6</v>
      </c>
      <c r="H72" s="11">
        <v>10</v>
      </c>
      <c r="I72" s="11">
        <v>15</v>
      </c>
      <c r="J72" s="11"/>
      <c r="K72" s="11">
        <v>15</v>
      </c>
      <c r="L72" s="11"/>
      <c r="M72" s="11">
        <v>5</v>
      </c>
      <c r="N72" s="11"/>
      <c r="O72" s="11">
        <v>15</v>
      </c>
      <c r="P72" s="11"/>
      <c r="Q72" s="11">
        <v>5</v>
      </c>
      <c r="R72" s="11">
        <v>15</v>
      </c>
      <c r="S72" s="11"/>
      <c r="T72" s="11"/>
      <c r="U72" s="11"/>
      <c r="V72" s="11"/>
      <c r="W72" s="11">
        <v>20</v>
      </c>
      <c r="X72" s="11"/>
      <c r="Y72" s="11">
        <v>20</v>
      </c>
      <c r="Z72" s="11"/>
      <c r="AA72" s="11">
        <v>1.3</v>
      </c>
      <c r="AB72" s="11"/>
      <c r="AC72" s="11"/>
      <c r="AD72" s="11">
        <v>25</v>
      </c>
      <c r="AE72" s="11">
        <v>42.7</v>
      </c>
    </row>
    <row r="73" ht="21.75" customHeight="1" spans="1:31">
      <c r="A73" s="51" t="s">
        <v>208</v>
      </c>
      <c r="B73" s="11">
        <v>291</v>
      </c>
      <c r="C73" s="11">
        <v>241</v>
      </c>
      <c r="D73" s="11">
        <v>117</v>
      </c>
      <c r="E73" s="11">
        <v>25</v>
      </c>
      <c r="F73" s="11"/>
      <c r="G73" s="11">
        <v>3</v>
      </c>
      <c r="H73" s="11">
        <v>20</v>
      </c>
      <c r="I73" s="11">
        <v>5</v>
      </c>
      <c r="J73" s="11"/>
      <c r="K73" s="11">
        <v>40</v>
      </c>
      <c r="L73" s="11"/>
      <c r="M73" s="11">
        <v>7</v>
      </c>
      <c r="N73" s="11"/>
      <c r="O73" s="11">
        <v>24</v>
      </c>
      <c r="P73" s="11"/>
      <c r="Q73" s="11">
        <v>5</v>
      </c>
      <c r="R73" s="11"/>
      <c r="S73" s="11"/>
      <c r="T73" s="11"/>
      <c r="U73" s="11"/>
      <c r="V73" s="11"/>
      <c r="W73" s="11"/>
      <c r="X73" s="11"/>
      <c r="Y73" s="11"/>
      <c r="Z73" s="11"/>
      <c r="AA73" s="11">
        <v>10</v>
      </c>
      <c r="AB73" s="11">
        <v>4</v>
      </c>
      <c r="AC73" s="11">
        <v>20</v>
      </c>
      <c r="AD73" s="11">
        <v>11</v>
      </c>
      <c r="AE73" s="11"/>
    </row>
    <row r="74" ht="21.75" customHeight="1" spans="1:31">
      <c r="A74" s="51" t="s">
        <v>210</v>
      </c>
      <c r="B74" s="11">
        <v>16</v>
      </c>
      <c r="C74" s="11">
        <v>10</v>
      </c>
      <c r="D74" s="11">
        <v>1</v>
      </c>
      <c r="E74" s="11"/>
      <c r="F74" s="11"/>
      <c r="G74" s="11">
        <v>1</v>
      </c>
      <c r="H74" s="11">
        <v>1</v>
      </c>
      <c r="I74" s="11">
        <v>1</v>
      </c>
      <c r="J74" s="11">
        <v>0.5</v>
      </c>
      <c r="K74" s="11">
        <v>2</v>
      </c>
      <c r="L74" s="11"/>
      <c r="M74" s="11">
        <v>1</v>
      </c>
      <c r="N74" s="11"/>
      <c r="O74" s="11">
        <v>2.5</v>
      </c>
      <c r="P74" s="11"/>
      <c r="Q74" s="11"/>
      <c r="R74" s="11"/>
      <c r="S74" s="11"/>
      <c r="T74" s="11"/>
      <c r="U74" s="11"/>
      <c r="V74" s="11"/>
      <c r="W74" s="11">
        <v>3</v>
      </c>
      <c r="X74" s="11"/>
      <c r="Y74" s="11">
        <v>3</v>
      </c>
      <c r="Z74" s="11"/>
      <c r="AA74" s="11"/>
      <c r="AB74" s="11">
        <v>0.5</v>
      </c>
      <c r="AC74" s="11"/>
      <c r="AD74" s="11">
        <v>1</v>
      </c>
      <c r="AE74" s="11">
        <v>1.5</v>
      </c>
    </row>
    <row r="75" ht="21.75" customHeight="1" spans="1:31">
      <c r="A75" s="51" t="s">
        <v>212</v>
      </c>
      <c r="B75" s="11">
        <v>25</v>
      </c>
      <c r="C75" s="11">
        <v>10.3</v>
      </c>
      <c r="D75" s="11">
        <v>1</v>
      </c>
      <c r="E75" s="11"/>
      <c r="F75" s="11">
        <v>0.3</v>
      </c>
      <c r="G75" s="11">
        <v>1</v>
      </c>
      <c r="H75" s="11">
        <v>3</v>
      </c>
      <c r="I75" s="11">
        <v>2</v>
      </c>
      <c r="J75" s="11"/>
      <c r="K75" s="11">
        <v>2</v>
      </c>
      <c r="L75" s="11"/>
      <c r="M75" s="11">
        <v>1</v>
      </c>
      <c r="N75" s="11"/>
      <c r="O75" s="11"/>
      <c r="P75" s="11"/>
      <c r="Q75" s="11"/>
      <c r="R75" s="11">
        <v>1</v>
      </c>
      <c r="S75" s="11"/>
      <c r="T75" s="11"/>
      <c r="U75" s="11"/>
      <c r="V75" s="11"/>
      <c r="W75" s="11">
        <v>5</v>
      </c>
      <c r="X75" s="11"/>
      <c r="Y75" s="11">
        <v>5</v>
      </c>
      <c r="Z75" s="11"/>
      <c r="AA75" s="11">
        <v>0.4</v>
      </c>
      <c r="AB75" s="11"/>
      <c r="AC75" s="11">
        <v>3.3</v>
      </c>
      <c r="AD75" s="11">
        <v>5</v>
      </c>
      <c r="AE75" s="11"/>
    </row>
    <row r="76" ht="21.75" customHeight="1" spans="1:31">
      <c r="A76" s="51" t="s">
        <v>214</v>
      </c>
      <c r="B76" s="11">
        <v>28.6</v>
      </c>
      <c r="C76" s="11">
        <v>18.1</v>
      </c>
      <c r="D76" s="11">
        <v>11.3</v>
      </c>
      <c r="E76" s="11">
        <v>0.5</v>
      </c>
      <c r="F76" s="11">
        <v>0.2</v>
      </c>
      <c r="G76" s="11">
        <v>0.3</v>
      </c>
      <c r="H76" s="11">
        <v>2</v>
      </c>
      <c r="I76" s="11">
        <v>1</v>
      </c>
      <c r="J76" s="11">
        <v>0.2</v>
      </c>
      <c r="K76" s="11">
        <v>2</v>
      </c>
      <c r="L76" s="11"/>
      <c r="M76" s="11">
        <v>0.6</v>
      </c>
      <c r="N76" s="11"/>
      <c r="O76" s="11"/>
      <c r="P76" s="11"/>
      <c r="Q76" s="11">
        <v>2</v>
      </c>
      <c r="R76" s="11">
        <v>1</v>
      </c>
      <c r="S76" s="11"/>
      <c r="T76" s="11"/>
      <c r="U76" s="11"/>
      <c r="V76" s="11"/>
      <c r="W76" s="11">
        <v>0.5</v>
      </c>
      <c r="X76" s="11"/>
      <c r="Y76" s="11">
        <v>0.5</v>
      </c>
      <c r="Z76" s="11"/>
      <c r="AA76" s="11">
        <v>3</v>
      </c>
      <c r="AB76" s="11"/>
      <c r="AC76" s="11"/>
      <c r="AD76" s="11">
        <v>4</v>
      </c>
      <c r="AE76" s="11"/>
    </row>
    <row r="77" ht="21.75" customHeight="1" spans="1:31">
      <c r="A77" s="51" t="s">
        <v>216</v>
      </c>
      <c r="B77" s="11">
        <v>15.6</v>
      </c>
      <c r="C77" s="11">
        <v>9.4</v>
      </c>
      <c r="D77" s="11">
        <v>6</v>
      </c>
      <c r="E77" s="11"/>
      <c r="F77" s="11">
        <v>0.2</v>
      </c>
      <c r="G77" s="11">
        <v>0.3</v>
      </c>
      <c r="H77" s="11"/>
      <c r="I77" s="11">
        <v>0.3</v>
      </c>
      <c r="J77" s="11"/>
      <c r="K77" s="11">
        <v>2</v>
      </c>
      <c r="L77" s="11"/>
      <c r="M77" s="11">
        <v>0.6</v>
      </c>
      <c r="N77" s="11"/>
      <c r="O77" s="11"/>
      <c r="P77" s="11"/>
      <c r="Q77" s="11"/>
      <c r="R77" s="11">
        <v>1.5</v>
      </c>
      <c r="S77" s="11"/>
      <c r="T77" s="11"/>
      <c r="U77" s="11"/>
      <c r="V77" s="11"/>
      <c r="W77" s="11">
        <v>0.7</v>
      </c>
      <c r="X77" s="11"/>
      <c r="Y77" s="11">
        <v>0.7</v>
      </c>
      <c r="Z77" s="11"/>
      <c r="AA77" s="11"/>
      <c r="AB77" s="11"/>
      <c r="AC77" s="11"/>
      <c r="AD77" s="11">
        <v>4</v>
      </c>
      <c r="AE77" s="11"/>
    </row>
    <row r="78" ht="21.75" customHeight="1" spans="1:31">
      <c r="A78" s="51" t="s">
        <v>218</v>
      </c>
      <c r="B78" s="11">
        <v>54</v>
      </c>
      <c r="C78" s="11">
        <v>17</v>
      </c>
      <c r="D78" s="11">
        <v>4</v>
      </c>
      <c r="E78" s="11">
        <v>1</v>
      </c>
      <c r="F78" s="11"/>
      <c r="G78" s="11"/>
      <c r="H78" s="11"/>
      <c r="I78" s="11">
        <v>1</v>
      </c>
      <c r="J78" s="11"/>
      <c r="K78" s="11">
        <v>2</v>
      </c>
      <c r="L78" s="11"/>
      <c r="M78" s="11">
        <v>9</v>
      </c>
      <c r="N78" s="11"/>
      <c r="O78" s="11"/>
      <c r="P78" s="11"/>
      <c r="Q78" s="11"/>
      <c r="R78" s="11">
        <v>1</v>
      </c>
      <c r="S78" s="11">
        <v>3</v>
      </c>
      <c r="T78" s="11">
        <v>3</v>
      </c>
      <c r="U78" s="11"/>
      <c r="V78" s="11"/>
      <c r="W78" s="11">
        <v>10</v>
      </c>
      <c r="X78" s="11"/>
      <c r="Y78" s="11">
        <v>10</v>
      </c>
      <c r="Z78" s="11"/>
      <c r="AA78" s="11">
        <v>1</v>
      </c>
      <c r="AB78" s="11"/>
      <c r="AC78" s="11">
        <v>2</v>
      </c>
      <c r="AD78" s="11">
        <v>10</v>
      </c>
      <c r="AE78" s="11">
        <v>10</v>
      </c>
    </row>
    <row r="79" ht="21.75" customHeight="1" spans="1:31">
      <c r="A79" s="51" t="s">
        <v>220</v>
      </c>
      <c r="B79" s="11">
        <v>460</v>
      </c>
      <c r="C79" s="11">
        <v>132.3</v>
      </c>
      <c r="D79" s="11">
        <v>18</v>
      </c>
      <c r="E79" s="11">
        <v>6</v>
      </c>
      <c r="F79" s="11">
        <v>1</v>
      </c>
      <c r="G79" s="11">
        <v>2.3</v>
      </c>
      <c r="H79" s="11">
        <v>20</v>
      </c>
      <c r="I79" s="11">
        <v>12</v>
      </c>
      <c r="J79" s="11">
        <v>25</v>
      </c>
      <c r="K79" s="11">
        <v>20</v>
      </c>
      <c r="L79" s="11">
        <v>4</v>
      </c>
      <c r="M79" s="11">
        <v>10</v>
      </c>
      <c r="N79" s="11">
        <v>10</v>
      </c>
      <c r="O79" s="11">
        <v>4</v>
      </c>
      <c r="P79" s="11"/>
      <c r="Q79" s="11">
        <v>5</v>
      </c>
      <c r="R79" s="11">
        <v>5</v>
      </c>
      <c r="S79" s="11">
        <v>50</v>
      </c>
      <c r="T79" s="11">
        <v>50</v>
      </c>
      <c r="U79" s="11"/>
      <c r="V79" s="11"/>
      <c r="W79" s="11">
        <v>22</v>
      </c>
      <c r="X79" s="11"/>
      <c r="Y79" s="11">
        <v>22</v>
      </c>
      <c r="Z79" s="11"/>
      <c r="AA79" s="11">
        <v>2</v>
      </c>
      <c r="AB79" s="11"/>
      <c r="AC79" s="11">
        <v>25</v>
      </c>
      <c r="AD79" s="11">
        <v>40</v>
      </c>
      <c r="AE79" s="11">
        <v>178.7</v>
      </c>
    </row>
    <row r="80" ht="21.75" customHeight="1" spans="1:31">
      <c r="A80" s="51" t="s">
        <v>222</v>
      </c>
      <c r="B80" s="11">
        <v>13</v>
      </c>
      <c r="C80" s="11">
        <v>6</v>
      </c>
      <c r="D80" s="11">
        <v>1.2</v>
      </c>
      <c r="E80" s="11">
        <v>0.5</v>
      </c>
      <c r="F80" s="11">
        <v>0.3</v>
      </c>
      <c r="G80" s="11"/>
      <c r="H80" s="11"/>
      <c r="I80" s="11"/>
      <c r="J80" s="11"/>
      <c r="K80" s="11">
        <v>1</v>
      </c>
      <c r="L80" s="11"/>
      <c r="M80" s="11">
        <v>1</v>
      </c>
      <c r="N80" s="11"/>
      <c r="O80" s="11">
        <v>2</v>
      </c>
      <c r="P80" s="11"/>
      <c r="Q80" s="11">
        <v>1.8</v>
      </c>
      <c r="R80" s="11">
        <v>1</v>
      </c>
      <c r="S80" s="11"/>
      <c r="T80" s="11"/>
      <c r="U80" s="11"/>
      <c r="V80" s="11"/>
      <c r="W80" s="11"/>
      <c r="X80" s="11"/>
      <c r="Y80" s="11"/>
      <c r="Z80" s="11"/>
      <c r="AA80" s="11"/>
      <c r="AB80" s="11"/>
      <c r="AC80" s="11">
        <v>1</v>
      </c>
      <c r="AD80" s="11">
        <v>0.2</v>
      </c>
      <c r="AE80" s="11">
        <v>3</v>
      </c>
    </row>
    <row r="81" ht="21.75" customHeight="1" spans="1:31">
      <c r="A81" s="51" t="s">
        <v>224</v>
      </c>
      <c r="B81" s="11">
        <v>189</v>
      </c>
      <c r="C81" s="11">
        <v>108</v>
      </c>
      <c r="D81" s="11">
        <v>30</v>
      </c>
      <c r="E81" s="11">
        <v>25</v>
      </c>
      <c r="F81" s="11"/>
      <c r="G81" s="11"/>
      <c r="H81" s="11"/>
      <c r="I81" s="11">
        <v>4</v>
      </c>
      <c r="J81" s="11"/>
      <c r="K81" s="11">
        <v>25</v>
      </c>
      <c r="L81" s="11"/>
      <c r="M81" s="11">
        <v>5</v>
      </c>
      <c r="N81" s="11"/>
      <c r="O81" s="11">
        <v>19</v>
      </c>
      <c r="P81" s="11"/>
      <c r="Q81" s="11">
        <v>13</v>
      </c>
      <c r="R81" s="11">
        <v>10</v>
      </c>
      <c r="S81" s="11"/>
      <c r="T81" s="11"/>
      <c r="U81" s="11"/>
      <c r="V81" s="11"/>
      <c r="W81" s="11"/>
      <c r="X81" s="11"/>
      <c r="Y81" s="11"/>
      <c r="Z81" s="11"/>
      <c r="AA81" s="11">
        <v>2.6</v>
      </c>
      <c r="AB81" s="11"/>
      <c r="AC81" s="11">
        <v>7</v>
      </c>
      <c r="AD81" s="11">
        <v>20</v>
      </c>
      <c r="AE81" s="11">
        <v>28.4</v>
      </c>
    </row>
    <row r="82" ht="21.75" customHeight="1" spans="1:31">
      <c r="A82" s="51" t="s">
        <v>226</v>
      </c>
      <c r="B82" s="11">
        <v>38</v>
      </c>
      <c r="C82" s="11">
        <v>12</v>
      </c>
      <c r="D82" s="11">
        <v>2</v>
      </c>
      <c r="E82" s="11">
        <v>5</v>
      </c>
      <c r="F82" s="11"/>
      <c r="G82" s="11"/>
      <c r="H82" s="11"/>
      <c r="I82" s="11"/>
      <c r="J82" s="11"/>
      <c r="K82" s="11">
        <v>5</v>
      </c>
      <c r="L82" s="11"/>
      <c r="M82" s="11"/>
      <c r="N82" s="11"/>
      <c r="O82" s="11"/>
      <c r="P82" s="11"/>
      <c r="Q82" s="11"/>
      <c r="R82" s="11">
        <v>5</v>
      </c>
      <c r="S82" s="11"/>
      <c r="T82" s="11"/>
      <c r="U82" s="11"/>
      <c r="V82" s="11"/>
      <c r="W82" s="11">
        <v>16</v>
      </c>
      <c r="X82" s="11"/>
      <c r="Y82" s="11">
        <v>8</v>
      </c>
      <c r="Z82" s="11">
        <v>8</v>
      </c>
      <c r="AA82" s="11"/>
      <c r="AB82" s="11"/>
      <c r="AC82" s="11"/>
      <c r="AD82" s="11"/>
      <c r="AE82" s="11">
        <v>5</v>
      </c>
    </row>
    <row r="83" ht="21.75" customHeight="1" spans="1:31">
      <c r="A83" s="51" t="s">
        <v>228</v>
      </c>
      <c r="B83" s="11">
        <v>94.5</v>
      </c>
      <c r="C83" s="11">
        <v>49.3</v>
      </c>
      <c r="D83" s="11">
        <v>10</v>
      </c>
      <c r="E83" s="11">
        <v>3</v>
      </c>
      <c r="F83" s="11">
        <v>0.3</v>
      </c>
      <c r="G83" s="11">
        <v>0.5</v>
      </c>
      <c r="H83" s="11"/>
      <c r="I83" s="11">
        <v>3</v>
      </c>
      <c r="J83" s="11"/>
      <c r="K83" s="11">
        <v>18</v>
      </c>
      <c r="L83" s="11"/>
      <c r="M83" s="11">
        <v>2.5</v>
      </c>
      <c r="N83" s="11"/>
      <c r="O83" s="11">
        <v>12</v>
      </c>
      <c r="P83" s="11"/>
      <c r="Q83" s="11">
        <v>3</v>
      </c>
      <c r="R83" s="11">
        <v>3</v>
      </c>
      <c r="S83" s="11"/>
      <c r="T83" s="11"/>
      <c r="U83" s="11"/>
      <c r="V83" s="11"/>
      <c r="W83" s="11">
        <v>7</v>
      </c>
      <c r="X83" s="11">
        <v>2</v>
      </c>
      <c r="Y83" s="11">
        <v>5</v>
      </c>
      <c r="Z83" s="11"/>
      <c r="AA83" s="11">
        <v>10</v>
      </c>
      <c r="AB83" s="11"/>
      <c r="AC83" s="11">
        <v>9</v>
      </c>
      <c r="AD83" s="11">
        <v>3</v>
      </c>
      <c r="AE83" s="11">
        <v>10.2</v>
      </c>
    </row>
    <row r="84" ht="21.75" customHeight="1" spans="1:31">
      <c r="A84" s="51" t="s">
        <v>230</v>
      </c>
      <c r="B84" s="11">
        <v>22</v>
      </c>
      <c r="C84" s="11">
        <v>17</v>
      </c>
      <c r="D84" s="11">
        <v>7</v>
      </c>
      <c r="E84" s="11">
        <v>1</v>
      </c>
      <c r="F84" s="11">
        <v>0.1</v>
      </c>
      <c r="G84" s="11">
        <v>0.4</v>
      </c>
      <c r="H84" s="11"/>
      <c r="I84" s="11">
        <v>0.5</v>
      </c>
      <c r="J84" s="11"/>
      <c r="K84" s="11">
        <v>7</v>
      </c>
      <c r="L84" s="11"/>
      <c r="M84" s="11">
        <v>1</v>
      </c>
      <c r="N84" s="11"/>
      <c r="O84" s="11"/>
      <c r="P84" s="11"/>
      <c r="Q84" s="11"/>
      <c r="R84" s="11">
        <v>0.5</v>
      </c>
      <c r="S84" s="11"/>
      <c r="T84" s="11"/>
      <c r="U84" s="11"/>
      <c r="V84" s="11"/>
      <c r="W84" s="11"/>
      <c r="X84" s="11"/>
      <c r="Y84" s="11"/>
      <c r="Z84" s="11"/>
      <c r="AA84" s="11"/>
      <c r="AB84" s="11"/>
      <c r="AC84" s="11"/>
      <c r="AD84" s="11">
        <v>1</v>
      </c>
      <c r="AE84" s="11">
        <v>3.5</v>
      </c>
    </row>
    <row r="85" ht="21.75" customHeight="1" spans="1:31">
      <c r="A85" s="51" t="s">
        <v>232</v>
      </c>
      <c r="B85" s="11">
        <v>172</v>
      </c>
      <c r="C85" s="11">
        <v>139.5</v>
      </c>
      <c r="D85" s="11">
        <v>20</v>
      </c>
      <c r="E85" s="11">
        <v>12</v>
      </c>
      <c r="F85" s="11"/>
      <c r="G85" s="11">
        <v>10</v>
      </c>
      <c r="H85" s="11">
        <v>15</v>
      </c>
      <c r="I85" s="11">
        <v>10</v>
      </c>
      <c r="J85" s="11">
        <v>15</v>
      </c>
      <c r="K85" s="11">
        <v>30.5</v>
      </c>
      <c r="L85" s="11"/>
      <c r="M85" s="11">
        <v>8</v>
      </c>
      <c r="N85" s="11"/>
      <c r="O85" s="11">
        <v>19</v>
      </c>
      <c r="P85" s="11"/>
      <c r="Q85" s="11">
        <v>5</v>
      </c>
      <c r="R85" s="11"/>
      <c r="S85" s="11"/>
      <c r="T85" s="11"/>
      <c r="U85" s="11"/>
      <c r="V85" s="11"/>
      <c r="W85" s="11"/>
      <c r="X85" s="11"/>
      <c r="Y85" s="11"/>
      <c r="Z85" s="11"/>
      <c r="AA85" s="11">
        <v>4.5</v>
      </c>
      <c r="AB85" s="11"/>
      <c r="AC85" s="11">
        <v>8</v>
      </c>
      <c r="AD85" s="11">
        <v>15</v>
      </c>
      <c r="AE85" s="11"/>
    </row>
    <row r="86" ht="21.75" customHeight="1" spans="1:31">
      <c r="A86" s="51" t="s">
        <v>234</v>
      </c>
      <c r="B86" s="11">
        <v>124</v>
      </c>
      <c r="C86" s="11">
        <v>124</v>
      </c>
      <c r="D86" s="11">
        <v>100</v>
      </c>
      <c r="E86" s="11"/>
      <c r="F86" s="11"/>
      <c r="G86" s="11"/>
      <c r="H86" s="11"/>
      <c r="I86" s="11"/>
      <c r="J86" s="11"/>
      <c r="K86" s="11"/>
      <c r="L86" s="11"/>
      <c r="M86" s="11">
        <v>24</v>
      </c>
      <c r="N86" s="11"/>
      <c r="O86" s="11"/>
      <c r="P86" s="11"/>
      <c r="Q86" s="11"/>
      <c r="R86" s="11"/>
      <c r="S86" s="11"/>
      <c r="T86" s="11"/>
      <c r="U86" s="11"/>
      <c r="V86" s="11"/>
      <c r="W86" s="11"/>
      <c r="X86" s="11"/>
      <c r="Y86" s="11"/>
      <c r="Z86" s="11"/>
      <c r="AA86" s="11"/>
      <c r="AB86" s="11"/>
      <c r="AC86" s="11"/>
      <c r="AD86" s="11"/>
      <c r="AE86" s="11"/>
    </row>
    <row r="87" ht="21.75" customHeight="1" spans="1:31">
      <c r="A87" s="51" t="s">
        <v>236</v>
      </c>
      <c r="B87" s="11">
        <v>83</v>
      </c>
      <c r="C87" s="11">
        <v>78</v>
      </c>
      <c r="D87" s="11">
        <v>34</v>
      </c>
      <c r="E87" s="11">
        <v>10</v>
      </c>
      <c r="F87" s="11"/>
      <c r="G87" s="11">
        <v>6</v>
      </c>
      <c r="H87" s="11">
        <v>5</v>
      </c>
      <c r="I87" s="11"/>
      <c r="J87" s="11">
        <v>10</v>
      </c>
      <c r="K87" s="11"/>
      <c r="L87" s="11"/>
      <c r="M87" s="11">
        <v>13</v>
      </c>
      <c r="N87" s="11"/>
      <c r="O87" s="11"/>
      <c r="P87" s="11"/>
      <c r="Q87" s="11"/>
      <c r="R87" s="11">
        <v>5</v>
      </c>
      <c r="S87" s="11"/>
      <c r="T87" s="11"/>
      <c r="U87" s="11"/>
      <c r="V87" s="11"/>
      <c r="W87" s="11"/>
      <c r="X87" s="11"/>
      <c r="Y87" s="11"/>
      <c r="Z87" s="11"/>
      <c r="AA87" s="11"/>
      <c r="AB87" s="11"/>
      <c r="AC87" s="11"/>
      <c r="AD87" s="11"/>
      <c r="AE87" s="11"/>
    </row>
    <row r="88" ht="21.75" customHeight="1" spans="1:31">
      <c r="A88" s="51" t="s">
        <v>238</v>
      </c>
      <c r="B88" s="11">
        <v>97</v>
      </c>
      <c r="C88" s="11">
        <v>84</v>
      </c>
      <c r="D88" s="11">
        <v>20</v>
      </c>
      <c r="E88" s="11">
        <v>8</v>
      </c>
      <c r="F88" s="11">
        <v>1</v>
      </c>
      <c r="G88" s="11">
        <v>5</v>
      </c>
      <c r="H88" s="11">
        <v>10</v>
      </c>
      <c r="I88" s="11">
        <v>6</v>
      </c>
      <c r="J88" s="11">
        <v>2</v>
      </c>
      <c r="K88" s="11">
        <v>10</v>
      </c>
      <c r="L88" s="11">
        <v>5</v>
      </c>
      <c r="M88" s="11">
        <v>17</v>
      </c>
      <c r="N88" s="11"/>
      <c r="O88" s="11"/>
      <c r="P88" s="11"/>
      <c r="Q88" s="11"/>
      <c r="R88" s="11"/>
      <c r="S88" s="11"/>
      <c r="T88" s="11"/>
      <c r="U88" s="11"/>
      <c r="V88" s="11"/>
      <c r="W88" s="11">
        <v>3</v>
      </c>
      <c r="X88" s="11"/>
      <c r="Y88" s="11">
        <v>3</v>
      </c>
      <c r="Z88" s="11"/>
      <c r="AA88" s="11"/>
      <c r="AB88" s="11"/>
      <c r="AC88" s="11"/>
      <c r="AD88" s="11">
        <v>10</v>
      </c>
      <c r="AE88" s="11"/>
    </row>
    <row r="89" ht="21.75" customHeight="1" spans="1:31">
      <c r="A89" s="51" t="s">
        <v>240</v>
      </c>
      <c r="B89" s="11">
        <v>62</v>
      </c>
      <c r="C89" s="11">
        <v>37.5</v>
      </c>
      <c r="D89" s="11">
        <v>15</v>
      </c>
      <c r="E89" s="11">
        <v>2</v>
      </c>
      <c r="F89" s="11">
        <v>0.8</v>
      </c>
      <c r="G89" s="11">
        <v>3.5</v>
      </c>
      <c r="H89" s="11">
        <v>9.5</v>
      </c>
      <c r="I89" s="11">
        <v>0.7</v>
      </c>
      <c r="J89" s="11">
        <v>2.5</v>
      </c>
      <c r="K89" s="11">
        <v>1.5</v>
      </c>
      <c r="L89" s="11"/>
      <c r="M89" s="11">
        <v>2</v>
      </c>
      <c r="N89" s="11"/>
      <c r="O89" s="11"/>
      <c r="P89" s="11"/>
      <c r="Q89" s="11"/>
      <c r="R89" s="11"/>
      <c r="S89" s="11">
        <v>2</v>
      </c>
      <c r="T89" s="11">
        <v>2</v>
      </c>
      <c r="U89" s="11"/>
      <c r="V89" s="11"/>
      <c r="W89" s="11">
        <v>3</v>
      </c>
      <c r="X89" s="11"/>
      <c r="Y89" s="11">
        <v>3</v>
      </c>
      <c r="Z89" s="11"/>
      <c r="AA89" s="11"/>
      <c r="AB89" s="11"/>
      <c r="AC89" s="11"/>
      <c r="AD89" s="11">
        <v>8.5</v>
      </c>
      <c r="AE89" s="11">
        <v>11</v>
      </c>
    </row>
    <row r="90" ht="21.75" customHeight="1" spans="1:31">
      <c r="A90" s="51" t="s">
        <v>242</v>
      </c>
      <c r="B90" s="11">
        <v>65</v>
      </c>
      <c r="C90" s="11">
        <v>28</v>
      </c>
      <c r="D90" s="11">
        <v>10</v>
      </c>
      <c r="E90" s="11"/>
      <c r="F90" s="11"/>
      <c r="G90" s="11">
        <v>2</v>
      </c>
      <c r="H90" s="11">
        <v>3</v>
      </c>
      <c r="I90" s="11">
        <v>2</v>
      </c>
      <c r="J90" s="11">
        <v>0.5</v>
      </c>
      <c r="K90" s="11">
        <v>2</v>
      </c>
      <c r="L90" s="11">
        <v>3.5</v>
      </c>
      <c r="M90" s="11">
        <v>5</v>
      </c>
      <c r="N90" s="11"/>
      <c r="O90" s="11"/>
      <c r="P90" s="11"/>
      <c r="Q90" s="11"/>
      <c r="R90" s="11"/>
      <c r="S90" s="11">
        <v>15</v>
      </c>
      <c r="T90" s="11">
        <v>15</v>
      </c>
      <c r="U90" s="11"/>
      <c r="V90" s="11"/>
      <c r="W90" s="11"/>
      <c r="X90" s="11"/>
      <c r="Y90" s="11"/>
      <c r="Z90" s="11"/>
      <c r="AA90" s="11"/>
      <c r="AB90" s="11"/>
      <c r="AC90" s="11"/>
      <c r="AD90" s="11">
        <v>20</v>
      </c>
      <c r="AE90" s="11">
        <v>2</v>
      </c>
    </row>
    <row r="91" ht="21.75" customHeight="1" spans="1:31">
      <c r="A91" s="51" t="s">
        <v>244</v>
      </c>
      <c r="B91" s="11">
        <v>56</v>
      </c>
      <c r="C91" s="11">
        <v>30</v>
      </c>
      <c r="D91" s="11">
        <v>6</v>
      </c>
      <c r="E91" s="11">
        <v>2</v>
      </c>
      <c r="F91" s="11">
        <v>1</v>
      </c>
      <c r="G91" s="11">
        <v>2</v>
      </c>
      <c r="H91" s="11">
        <v>2</v>
      </c>
      <c r="I91" s="11">
        <v>2</v>
      </c>
      <c r="J91" s="11">
        <v>6</v>
      </c>
      <c r="K91" s="11">
        <v>2</v>
      </c>
      <c r="L91" s="11"/>
      <c r="M91" s="11">
        <v>6</v>
      </c>
      <c r="N91" s="11"/>
      <c r="O91" s="11">
        <v>1</v>
      </c>
      <c r="P91" s="11"/>
      <c r="Q91" s="11">
        <v>4</v>
      </c>
      <c r="R91" s="11">
        <v>10</v>
      </c>
      <c r="S91" s="11">
        <v>2</v>
      </c>
      <c r="T91" s="11">
        <v>2</v>
      </c>
      <c r="U91" s="11"/>
      <c r="V91" s="11"/>
      <c r="W91" s="11">
        <v>4</v>
      </c>
      <c r="X91" s="11"/>
      <c r="Y91" s="11">
        <v>4</v>
      </c>
      <c r="Z91" s="11"/>
      <c r="AA91" s="11"/>
      <c r="AB91" s="11"/>
      <c r="AC91" s="11"/>
      <c r="AD91" s="11">
        <v>5</v>
      </c>
      <c r="AE91" s="11">
        <v>1</v>
      </c>
    </row>
    <row r="92" ht="21.75" customHeight="1" spans="1:31">
      <c r="A92" s="51" t="s">
        <v>246</v>
      </c>
      <c r="B92" s="11">
        <v>60</v>
      </c>
      <c r="C92" s="11">
        <v>17.5</v>
      </c>
      <c r="D92" s="11">
        <v>0.5</v>
      </c>
      <c r="E92" s="11"/>
      <c r="F92" s="11">
        <v>0.1</v>
      </c>
      <c r="G92" s="11">
        <v>1.5</v>
      </c>
      <c r="H92" s="11">
        <v>8.4</v>
      </c>
      <c r="I92" s="11">
        <v>2</v>
      </c>
      <c r="J92" s="11">
        <v>1</v>
      </c>
      <c r="K92" s="11"/>
      <c r="L92" s="11"/>
      <c r="M92" s="11"/>
      <c r="N92" s="11">
        <v>4</v>
      </c>
      <c r="O92" s="11"/>
      <c r="P92" s="11"/>
      <c r="Q92" s="11"/>
      <c r="R92" s="11">
        <v>0.3</v>
      </c>
      <c r="S92" s="11">
        <v>5</v>
      </c>
      <c r="T92" s="11">
        <v>5</v>
      </c>
      <c r="U92" s="11"/>
      <c r="V92" s="11"/>
      <c r="W92" s="11">
        <v>32.1</v>
      </c>
      <c r="X92" s="11"/>
      <c r="Y92" s="11">
        <v>32.1</v>
      </c>
      <c r="Z92" s="11"/>
      <c r="AA92" s="11"/>
      <c r="AB92" s="11"/>
      <c r="AC92" s="11"/>
      <c r="AD92" s="11">
        <v>3</v>
      </c>
      <c r="AE92" s="11">
        <v>2.1</v>
      </c>
    </row>
    <row r="93" ht="21.75" customHeight="1" spans="1:31">
      <c r="A93" s="51" t="s">
        <v>248</v>
      </c>
      <c r="B93" s="11">
        <v>99</v>
      </c>
      <c r="C93" s="11">
        <v>69.5</v>
      </c>
      <c r="D93" s="11">
        <v>25</v>
      </c>
      <c r="E93" s="11">
        <v>8</v>
      </c>
      <c r="F93" s="11">
        <v>0.4</v>
      </c>
      <c r="G93" s="11">
        <v>3</v>
      </c>
      <c r="H93" s="11">
        <v>9.6</v>
      </c>
      <c r="I93" s="11">
        <v>0.5</v>
      </c>
      <c r="J93" s="11"/>
      <c r="K93" s="11">
        <v>20</v>
      </c>
      <c r="L93" s="11"/>
      <c r="M93" s="11">
        <v>3</v>
      </c>
      <c r="N93" s="11"/>
      <c r="O93" s="11"/>
      <c r="P93" s="11"/>
      <c r="Q93" s="11">
        <v>3</v>
      </c>
      <c r="R93" s="11">
        <v>5</v>
      </c>
      <c r="S93" s="11"/>
      <c r="T93" s="11"/>
      <c r="U93" s="11"/>
      <c r="V93" s="11"/>
      <c r="W93" s="11"/>
      <c r="X93" s="11"/>
      <c r="Y93" s="11"/>
      <c r="Z93" s="11"/>
      <c r="AA93" s="11">
        <v>8</v>
      </c>
      <c r="AB93" s="11"/>
      <c r="AC93" s="11"/>
      <c r="AD93" s="11">
        <v>1</v>
      </c>
      <c r="AE93" s="11">
        <v>12.5</v>
      </c>
    </row>
    <row r="94" ht="21.75" customHeight="1" spans="1:31">
      <c r="A94" s="51" t="s">
        <v>250</v>
      </c>
      <c r="B94" s="11">
        <v>5</v>
      </c>
      <c r="C94" s="11">
        <v>5</v>
      </c>
      <c r="D94" s="11"/>
      <c r="E94" s="11"/>
      <c r="F94" s="11"/>
      <c r="G94" s="11"/>
      <c r="H94" s="11"/>
      <c r="I94" s="11"/>
      <c r="J94" s="11"/>
      <c r="K94" s="11"/>
      <c r="L94" s="11"/>
      <c r="M94" s="11">
        <v>5</v>
      </c>
      <c r="N94" s="11"/>
      <c r="O94" s="11"/>
      <c r="P94" s="11"/>
      <c r="Q94" s="11"/>
      <c r="R94" s="11"/>
      <c r="S94" s="11"/>
      <c r="T94" s="11"/>
      <c r="U94" s="11"/>
      <c r="V94" s="11"/>
      <c r="W94" s="11"/>
      <c r="X94" s="11"/>
      <c r="Y94" s="11"/>
      <c r="Z94" s="11"/>
      <c r="AA94" s="11"/>
      <c r="AB94" s="11"/>
      <c r="AC94" s="11"/>
      <c r="AD94" s="11"/>
      <c r="AE94" s="11"/>
    </row>
    <row r="95" ht="21.75" customHeight="1" spans="1:31">
      <c r="A95" s="51" t="s">
        <v>252</v>
      </c>
      <c r="B95" s="11">
        <v>43</v>
      </c>
      <c r="C95" s="11">
        <v>43</v>
      </c>
      <c r="D95" s="11">
        <v>8</v>
      </c>
      <c r="E95" s="11"/>
      <c r="F95" s="11"/>
      <c r="G95" s="11"/>
      <c r="H95" s="11"/>
      <c r="I95" s="11"/>
      <c r="J95" s="11"/>
      <c r="K95" s="11"/>
      <c r="L95" s="11"/>
      <c r="M95" s="11">
        <v>35</v>
      </c>
      <c r="N95" s="11"/>
      <c r="O95" s="11"/>
      <c r="P95" s="11"/>
      <c r="Q95" s="11"/>
      <c r="R95" s="11"/>
      <c r="S95" s="11"/>
      <c r="T95" s="11"/>
      <c r="U95" s="11"/>
      <c r="V95" s="11"/>
      <c r="W95" s="11"/>
      <c r="X95" s="11"/>
      <c r="Y95" s="11"/>
      <c r="Z95" s="11"/>
      <c r="AA95" s="11"/>
      <c r="AB95" s="11"/>
      <c r="AC95" s="11"/>
      <c r="AD95" s="11"/>
      <c r="AE95" s="11"/>
    </row>
    <row r="96" ht="21.75" customHeight="1" spans="1:31">
      <c r="A96" s="51" t="s">
        <v>254</v>
      </c>
      <c r="B96" s="11">
        <v>102.2</v>
      </c>
      <c r="C96" s="11">
        <v>41.2</v>
      </c>
      <c r="D96" s="11">
        <v>10</v>
      </c>
      <c r="E96" s="11">
        <v>2</v>
      </c>
      <c r="F96" s="11">
        <v>1</v>
      </c>
      <c r="G96" s="11">
        <v>2</v>
      </c>
      <c r="H96" s="11">
        <v>3</v>
      </c>
      <c r="I96" s="11">
        <v>3</v>
      </c>
      <c r="J96" s="11"/>
      <c r="K96" s="11">
        <v>10</v>
      </c>
      <c r="L96" s="11"/>
      <c r="M96" s="11">
        <v>2.2</v>
      </c>
      <c r="N96" s="11"/>
      <c r="O96" s="11">
        <v>8</v>
      </c>
      <c r="P96" s="11"/>
      <c r="Q96" s="11"/>
      <c r="R96" s="11">
        <v>5</v>
      </c>
      <c r="S96" s="11"/>
      <c r="T96" s="11"/>
      <c r="U96" s="11"/>
      <c r="V96" s="11"/>
      <c r="W96" s="11">
        <v>53.5</v>
      </c>
      <c r="X96" s="11"/>
      <c r="Y96" s="11">
        <v>42.2</v>
      </c>
      <c r="Z96" s="11">
        <v>11.3</v>
      </c>
      <c r="AA96" s="11">
        <v>0.5</v>
      </c>
      <c r="AB96" s="11"/>
      <c r="AC96" s="11"/>
      <c r="AD96" s="11"/>
      <c r="AE96" s="11">
        <v>2</v>
      </c>
    </row>
    <row r="97" ht="21.75" customHeight="1" spans="1:31">
      <c r="A97" s="51" t="s">
        <v>256</v>
      </c>
      <c r="B97" s="11">
        <v>52</v>
      </c>
      <c r="C97" s="11">
        <v>16</v>
      </c>
      <c r="D97" s="11">
        <v>4</v>
      </c>
      <c r="E97" s="11">
        <v>2</v>
      </c>
      <c r="F97" s="11">
        <v>0.1</v>
      </c>
      <c r="G97" s="11">
        <v>0.1</v>
      </c>
      <c r="H97" s="11">
        <v>0.8</v>
      </c>
      <c r="I97" s="11">
        <v>1</v>
      </c>
      <c r="J97" s="11"/>
      <c r="K97" s="11">
        <v>1</v>
      </c>
      <c r="L97" s="11"/>
      <c r="M97" s="11">
        <v>2</v>
      </c>
      <c r="N97" s="11"/>
      <c r="O97" s="11">
        <v>5</v>
      </c>
      <c r="P97" s="11"/>
      <c r="Q97" s="11">
        <v>2</v>
      </c>
      <c r="R97" s="11">
        <v>1</v>
      </c>
      <c r="S97" s="11"/>
      <c r="T97" s="11"/>
      <c r="U97" s="11"/>
      <c r="V97" s="11"/>
      <c r="W97" s="11">
        <v>1.4</v>
      </c>
      <c r="X97" s="11"/>
      <c r="Y97" s="11">
        <v>1.4</v>
      </c>
      <c r="Z97" s="11"/>
      <c r="AA97" s="11">
        <v>1</v>
      </c>
      <c r="AB97" s="11"/>
      <c r="AC97" s="11"/>
      <c r="AD97" s="11">
        <v>0.8</v>
      </c>
      <c r="AE97" s="11">
        <v>29.8</v>
      </c>
    </row>
    <row r="98" ht="21.75" customHeight="1" spans="1:31">
      <c r="A98" s="51" t="s">
        <v>258</v>
      </c>
      <c r="B98" s="11">
        <v>164</v>
      </c>
      <c r="C98" s="11">
        <v>114</v>
      </c>
      <c r="D98" s="11">
        <v>5</v>
      </c>
      <c r="E98" s="11">
        <v>60</v>
      </c>
      <c r="F98" s="11">
        <v>1</v>
      </c>
      <c r="G98" s="11">
        <v>1</v>
      </c>
      <c r="H98" s="11">
        <v>13</v>
      </c>
      <c r="I98" s="11">
        <v>5</v>
      </c>
      <c r="J98" s="11"/>
      <c r="K98" s="11">
        <v>15</v>
      </c>
      <c r="L98" s="11"/>
      <c r="M98" s="11">
        <v>4</v>
      </c>
      <c r="N98" s="11"/>
      <c r="O98" s="11"/>
      <c r="P98" s="11">
        <v>10</v>
      </c>
      <c r="Q98" s="11"/>
      <c r="R98" s="11"/>
      <c r="S98" s="11"/>
      <c r="T98" s="11"/>
      <c r="U98" s="11"/>
      <c r="V98" s="11"/>
      <c r="W98" s="11">
        <v>33</v>
      </c>
      <c r="X98" s="11"/>
      <c r="Y98" s="11">
        <v>25</v>
      </c>
      <c r="Z98" s="11">
        <v>8</v>
      </c>
      <c r="AA98" s="11">
        <v>7</v>
      </c>
      <c r="AB98" s="11"/>
      <c r="AC98" s="11">
        <v>7</v>
      </c>
      <c r="AD98" s="11">
        <v>3</v>
      </c>
      <c r="AE98" s="11"/>
    </row>
    <row r="99" ht="21.75" customHeight="1" spans="1:31">
      <c r="A99" s="51" t="s">
        <v>364</v>
      </c>
      <c r="B99" s="11">
        <v>173</v>
      </c>
      <c r="C99" s="11">
        <v>91</v>
      </c>
      <c r="D99" s="11">
        <v>8</v>
      </c>
      <c r="E99" s="11">
        <v>6</v>
      </c>
      <c r="F99" s="11">
        <v>1</v>
      </c>
      <c r="G99" s="11">
        <v>6</v>
      </c>
      <c r="H99" s="11">
        <v>8</v>
      </c>
      <c r="I99" s="11">
        <v>3</v>
      </c>
      <c r="J99" s="11">
        <v>15</v>
      </c>
      <c r="K99" s="11">
        <v>26</v>
      </c>
      <c r="L99" s="11"/>
      <c r="M99" s="11">
        <v>4</v>
      </c>
      <c r="N99" s="11"/>
      <c r="O99" s="11">
        <v>14</v>
      </c>
      <c r="P99" s="11"/>
      <c r="Q99" s="11">
        <v>6</v>
      </c>
      <c r="R99" s="11">
        <v>7</v>
      </c>
      <c r="S99" s="11"/>
      <c r="T99" s="11"/>
      <c r="U99" s="11"/>
      <c r="V99" s="11"/>
      <c r="W99" s="11">
        <v>34</v>
      </c>
      <c r="X99" s="11">
        <v>5</v>
      </c>
      <c r="Y99" s="11">
        <v>14</v>
      </c>
      <c r="Z99" s="11">
        <v>15</v>
      </c>
      <c r="AA99" s="11">
        <v>5</v>
      </c>
      <c r="AB99" s="11"/>
      <c r="AC99" s="11">
        <v>19</v>
      </c>
      <c r="AD99" s="11">
        <v>6</v>
      </c>
      <c r="AE99" s="11">
        <v>5</v>
      </c>
    </row>
    <row r="100" ht="21.75" customHeight="1" spans="1:31">
      <c r="A100" s="51" t="s">
        <v>260</v>
      </c>
      <c r="B100" s="11">
        <v>884.2</v>
      </c>
      <c r="C100" s="11">
        <v>435.4</v>
      </c>
      <c r="D100" s="11">
        <v>80</v>
      </c>
      <c r="E100" s="11">
        <v>42</v>
      </c>
      <c r="F100" s="11">
        <v>0.8</v>
      </c>
      <c r="G100" s="11">
        <v>3.6</v>
      </c>
      <c r="H100" s="11">
        <v>43.2</v>
      </c>
      <c r="I100" s="11">
        <v>22.8</v>
      </c>
      <c r="J100" s="11">
        <v>10.8</v>
      </c>
      <c r="K100" s="11">
        <v>103.2</v>
      </c>
      <c r="L100" s="11">
        <v>1.2</v>
      </c>
      <c r="M100" s="11">
        <v>18.2</v>
      </c>
      <c r="N100" s="11">
        <v>28.6</v>
      </c>
      <c r="O100" s="11">
        <v>81</v>
      </c>
      <c r="P100" s="11"/>
      <c r="Q100" s="11">
        <v>2</v>
      </c>
      <c r="R100" s="11">
        <v>20</v>
      </c>
      <c r="S100" s="11"/>
      <c r="T100" s="11"/>
      <c r="U100" s="11"/>
      <c r="V100" s="11"/>
      <c r="W100" s="11">
        <v>110.4</v>
      </c>
      <c r="X100" s="11"/>
      <c r="Y100" s="11">
        <v>76.4</v>
      </c>
      <c r="Z100" s="11">
        <v>34</v>
      </c>
      <c r="AA100" s="11">
        <v>22</v>
      </c>
      <c r="AB100" s="11"/>
      <c r="AC100" s="11">
        <v>81.4</v>
      </c>
      <c r="AD100" s="11">
        <v>100</v>
      </c>
      <c r="AE100" s="11">
        <v>113</v>
      </c>
    </row>
    <row r="101" ht="21.75" customHeight="1" spans="1:31">
      <c r="A101" s="51" t="s">
        <v>262</v>
      </c>
      <c r="B101" s="11">
        <v>556</v>
      </c>
      <c r="C101" s="11">
        <v>335.5</v>
      </c>
      <c r="D101" s="11">
        <v>110</v>
      </c>
      <c r="E101" s="11">
        <v>20</v>
      </c>
      <c r="F101" s="11"/>
      <c r="G101" s="11">
        <v>2.5</v>
      </c>
      <c r="H101" s="11">
        <v>30</v>
      </c>
      <c r="I101" s="11">
        <v>10</v>
      </c>
      <c r="J101" s="11">
        <v>15</v>
      </c>
      <c r="K101" s="11">
        <v>50</v>
      </c>
      <c r="L101" s="11">
        <v>12</v>
      </c>
      <c r="M101" s="11">
        <v>11</v>
      </c>
      <c r="N101" s="11">
        <v>25</v>
      </c>
      <c r="O101" s="11">
        <v>50</v>
      </c>
      <c r="P101" s="11"/>
      <c r="Q101" s="11">
        <v>40</v>
      </c>
      <c r="R101" s="11">
        <v>20</v>
      </c>
      <c r="S101" s="11"/>
      <c r="T101" s="11"/>
      <c r="U101" s="11"/>
      <c r="V101" s="11"/>
      <c r="W101" s="11">
        <v>37.2</v>
      </c>
      <c r="X101" s="11">
        <v>2.2</v>
      </c>
      <c r="Y101" s="11">
        <v>20</v>
      </c>
      <c r="Z101" s="11">
        <v>15</v>
      </c>
      <c r="AA101" s="11">
        <v>10</v>
      </c>
      <c r="AB101" s="11"/>
      <c r="AC101" s="11">
        <v>40.3</v>
      </c>
      <c r="AD101" s="11">
        <v>25</v>
      </c>
      <c r="AE101" s="11">
        <v>48</v>
      </c>
    </row>
    <row r="102" ht="21.75" customHeight="1" spans="1:31">
      <c r="A102" s="51" t="s">
        <v>264</v>
      </c>
      <c r="B102" s="11">
        <v>19</v>
      </c>
      <c r="C102" s="11">
        <v>10</v>
      </c>
      <c r="D102" s="11">
        <v>4</v>
      </c>
      <c r="E102" s="11"/>
      <c r="F102" s="11"/>
      <c r="G102" s="11"/>
      <c r="H102" s="11">
        <v>1</v>
      </c>
      <c r="I102" s="11"/>
      <c r="J102" s="11"/>
      <c r="K102" s="11">
        <v>1</v>
      </c>
      <c r="L102" s="11"/>
      <c r="M102" s="11">
        <v>1</v>
      </c>
      <c r="N102" s="11"/>
      <c r="O102" s="11">
        <v>3</v>
      </c>
      <c r="P102" s="11"/>
      <c r="Q102" s="11">
        <v>1</v>
      </c>
      <c r="R102" s="11">
        <v>1</v>
      </c>
      <c r="S102" s="11"/>
      <c r="T102" s="11"/>
      <c r="U102" s="11"/>
      <c r="V102" s="11"/>
      <c r="W102" s="11">
        <v>1</v>
      </c>
      <c r="X102" s="11"/>
      <c r="Y102" s="11">
        <v>1</v>
      </c>
      <c r="Z102" s="11"/>
      <c r="AA102" s="11">
        <v>1</v>
      </c>
      <c r="AB102" s="11"/>
      <c r="AC102" s="11"/>
      <c r="AD102" s="11">
        <v>1</v>
      </c>
      <c r="AE102" s="11">
        <v>4</v>
      </c>
    </row>
    <row r="103" ht="21.75" customHeight="1" spans="1:31">
      <c r="A103" s="51" t="s">
        <v>266</v>
      </c>
      <c r="B103" s="11">
        <v>43</v>
      </c>
      <c r="C103" s="11">
        <v>34</v>
      </c>
      <c r="D103" s="11">
        <v>26.9</v>
      </c>
      <c r="E103" s="11"/>
      <c r="F103" s="11"/>
      <c r="G103" s="11"/>
      <c r="H103" s="11"/>
      <c r="I103" s="11">
        <v>0.1</v>
      </c>
      <c r="J103" s="11"/>
      <c r="K103" s="11"/>
      <c r="L103" s="11"/>
      <c r="M103" s="11">
        <v>2</v>
      </c>
      <c r="N103" s="11"/>
      <c r="O103" s="11">
        <v>5</v>
      </c>
      <c r="P103" s="11"/>
      <c r="Q103" s="11"/>
      <c r="R103" s="11"/>
      <c r="S103" s="11"/>
      <c r="T103" s="11"/>
      <c r="U103" s="11"/>
      <c r="V103" s="11"/>
      <c r="W103" s="11">
        <v>0.6</v>
      </c>
      <c r="X103" s="11"/>
      <c r="Y103" s="11">
        <v>0.6</v>
      </c>
      <c r="Z103" s="11"/>
      <c r="AA103" s="11"/>
      <c r="AB103" s="11"/>
      <c r="AC103" s="11"/>
      <c r="AD103" s="11">
        <v>2</v>
      </c>
      <c r="AE103" s="11">
        <v>6.4</v>
      </c>
    </row>
    <row r="104" ht="21.75" customHeight="1" spans="1:31">
      <c r="A104" s="51" t="s">
        <v>268</v>
      </c>
      <c r="B104" s="11">
        <v>15.4</v>
      </c>
      <c r="C104" s="11">
        <v>10.9</v>
      </c>
      <c r="D104" s="11">
        <v>7.5</v>
      </c>
      <c r="E104" s="11">
        <v>1.5</v>
      </c>
      <c r="F104" s="11"/>
      <c r="G104" s="11"/>
      <c r="H104" s="11"/>
      <c r="I104" s="11">
        <v>0.5</v>
      </c>
      <c r="J104" s="11"/>
      <c r="K104" s="11"/>
      <c r="L104" s="11"/>
      <c r="M104" s="11">
        <v>0.4</v>
      </c>
      <c r="N104" s="11"/>
      <c r="O104" s="11">
        <v>1</v>
      </c>
      <c r="P104" s="11"/>
      <c r="Q104" s="11">
        <v>2</v>
      </c>
      <c r="R104" s="11"/>
      <c r="S104" s="11"/>
      <c r="T104" s="11"/>
      <c r="U104" s="11"/>
      <c r="V104" s="11"/>
      <c r="W104" s="11">
        <v>1</v>
      </c>
      <c r="X104" s="11"/>
      <c r="Y104" s="11">
        <v>1</v>
      </c>
      <c r="Z104" s="11"/>
      <c r="AA104" s="11"/>
      <c r="AB104" s="11"/>
      <c r="AC104" s="11"/>
      <c r="AD104" s="11">
        <v>1</v>
      </c>
      <c r="AE104" s="11">
        <v>0.5</v>
      </c>
    </row>
    <row r="105" ht="21.75" customHeight="1" spans="1:31">
      <c r="A105" s="51" t="s">
        <v>270</v>
      </c>
      <c r="B105" s="11">
        <v>35</v>
      </c>
      <c r="C105" s="11">
        <v>18</v>
      </c>
      <c r="D105" s="11">
        <v>10</v>
      </c>
      <c r="E105" s="11"/>
      <c r="F105" s="11"/>
      <c r="G105" s="11"/>
      <c r="H105" s="11"/>
      <c r="I105" s="11">
        <v>3</v>
      </c>
      <c r="J105" s="11"/>
      <c r="K105" s="11">
        <v>3</v>
      </c>
      <c r="L105" s="11"/>
      <c r="M105" s="11">
        <v>2</v>
      </c>
      <c r="N105" s="11"/>
      <c r="O105" s="11"/>
      <c r="P105" s="11"/>
      <c r="Q105" s="11"/>
      <c r="R105" s="11">
        <v>1</v>
      </c>
      <c r="S105" s="11"/>
      <c r="T105" s="11"/>
      <c r="U105" s="11"/>
      <c r="V105" s="11"/>
      <c r="W105" s="11"/>
      <c r="X105" s="11"/>
      <c r="Y105" s="11"/>
      <c r="Z105" s="11"/>
      <c r="AA105" s="11"/>
      <c r="AB105" s="11"/>
      <c r="AC105" s="11"/>
      <c r="AD105" s="11">
        <v>10</v>
      </c>
      <c r="AE105" s="11">
        <v>6</v>
      </c>
    </row>
    <row r="106" ht="21.75" customHeight="1" spans="1:31">
      <c r="A106" s="51" t="s">
        <v>272</v>
      </c>
      <c r="B106" s="11">
        <v>19</v>
      </c>
      <c r="C106" s="11">
        <v>10.9</v>
      </c>
      <c r="D106" s="11">
        <v>4</v>
      </c>
      <c r="E106" s="11"/>
      <c r="F106" s="11"/>
      <c r="G106" s="11"/>
      <c r="H106" s="11"/>
      <c r="I106" s="11">
        <v>0.4</v>
      </c>
      <c r="J106" s="11"/>
      <c r="K106" s="11">
        <v>2.5</v>
      </c>
      <c r="L106" s="11"/>
      <c r="M106" s="11">
        <v>1</v>
      </c>
      <c r="N106" s="11"/>
      <c r="O106" s="11">
        <v>3</v>
      </c>
      <c r="P106" s="11"/>
      <c r="Q106" s="11"/>
      <c r="R106" s="11">
        <v>1</v>
      </c>
      <c r="S106" s="11"/>
      <c r="T106" s="11"/>
      <c r="U106" s="11"/>
      <c r="V106" s="11"/>
      <c r="W106" s="11">
        <v>1.5</v>
      </c>
      <c r="X106" s="11"/>
      <c r="Y106" s="11">
        <v>1.5</v>
      </c>
      <c r="Z106" s="11"/>
      <c r="AA106" s="11">
        <v>0.6</v>
      </c>
      <c r="AB106" s="11"/>
      <c r="AC106" s="11"/>
      <c r="AD106" s="11">
        <v>4</v>
      </c>
      <c r="AE106" s="11">
        <v>1</v>
      </c>
    </row>
    <row r="107" ht="21.75" customHeight="1" spans="1:31">
      <c r="A107" s="51" t="s">
        <v>422</v>
      </c>
      <c r="B107" s="11">
        <v>111</v>
      </c>
      <c r="C107" s="11">
        <v>48</v>
      </c>
      <c r="D107" s="11">
        <v>11</v>
      </c>
      <c r="E107" s="11"/>
      <c r="F107" s="11">
        <v>1</v>
      </c>
      <c r="G107" s="11"/>
      <c r="H107" s="11">
        <v>3</v>
      </c>
      <c r="I107" s="11">
        <v>3</v>
      </c>
      <c r="J107" s="11"/>
      <c r="K107" s="11">
        <v>14</v>
      </c>
      <c r="L107" s="11"/>
      <c r="M107" s="11">
        <v>3</v>
      </c>
      <c r="N107" s="11"/>
      <c r="O107" s="11">
        <v>13</v>
      </c>
      <c r="P107" s="11"/>
      <c r="Q107" s="11">
        <v>2</v>
      </c>
      <c r="R107" s="11">
        <v>2</v>
      </c>
      <c r="S107" s="11"/>
      <c r="T107" s="11"/>
      <c r="U107" s="11"/>
      <c r="V107" s="11"/>
      <c r="W107" s="11">
        <v>11</v>
      </c>
      <c r="X107" s="11"/>
      <c r="Y107" s="11">
        <v>11</v>
      </c>
      <c r="Z107" s="11"/>
      <c r="AA107" s="11">
        <v>9</v>
      </c>
      <c r="AB107" s="11"/>
      <c r="AC107" s="11">
        <v>8</v>
      </c>
      <c r="AD107" s="11">
        <v>9</v>
      </c>
      <c r="AE107" s="11">
        <v>22</v>
      </c>
    </row>
    <row r="108" ht="21.75" customHeight="1" spans="1:31">
      <c r="A108" s="51" t="s">
        <v>424</v>
      </c>
      <c r="B108" s="11">
        <v>109</v>
      </c>
      <c r="C108" s="11">
        <v>47.5</v>
      </c>
      <c r="D108" s="11">
        <v>5</v>
      </c>
      <c r="E108" s="11">
        <v>2</v>
      </c>
      <c r="F108" s="11"/>
      <c r="G108" s="11">
        <v>1.5</v>
      </c>
      <c r="H108" s="11">
        <v>4</v>
      </c>
      <c r="I108" s="11">
        <v>3</v>
      </c>
      <c r="J108" s="11">
        <v>1.5</v>
      </c>
      <c r="K108" s="11">
        <v>16.5</v>
      </c>
      <c r="L108" s="11"/>
      <c r="M108" s="11">
        <v>3</v>
      </c>
      <c r="N108" s="11"/>
      <c r="O108" s="11">
        <v>11</v>
      </c>
      <c r="P108" s="11"/>
      <c r="Q108" s="11">
        <v>1</v>
      </c>
      <c r="R108" s="11"/>
      <c r="S108" s="11"/>
      <c r="T108" s="11"/>
      <c r="U108" s="11"/>
      <c r="V108" s="11"/>
      <c r="W108" s="11">
        <v>32</v>
      </c>
      <c r="X108" s="11"/>
      <c r="Y108" s="11">
        <v>32</v>
      </c>
      <c r="Z108" s="11"/>
      <c r="AA108" s="11">
        <v>2</v>
      </c>
      <c r="AB108" s="11"/>
      <c r="AC108" s="11"/>
      <c r="AD108" s="11"/>
      <c r="AE108" s="11">
        <v>26.5</v>
      </c>
    </row>
    <row r="109" ht="21.75" customHeight="1" spans="1:31">
      <c r="A109" s="51" t="s">
        <v>426</v>
      </c>
      <c r="B109" s="11">
        <v>86</v>
      </c>
      <c r="C109" s="11">
        <v>50</v>
      </c>
      <c r="D109" s="11">
        <v>17</v>
      </c>
      <c r="E109" s="11">
        <v>3</v>
      </c>
      <c r="F109" s="11">
        <v>0.5</v>
      </c>
      <c r="G109" s="11">
        <v>0.5</v>
      </c>
      <c r="H109" s="11">
        <v>2.5</v>
      </c>
      <c r="I109" s="11">
        <v>0.5</v>
      </c>
      <c r="J109" s="11"/>
      <c r="K109" s="11">
        <v>15</v>
      </c>
      <c r="L109" s="11"/>
      <c r="M109" s="11">
        <v>2</v>
      </c>
      <c r="N109" s="11"/>
      <c r="O109" s="11">
        <v>9</v>
      </c>
      <c r="P109" s="11"/>
      <c r="Q109" s="11">
        <v>2</v>
      </c>
      <c r="R109" s="11"/>
      <c r="S109" s="11"/>
      <c r="T109" s="11"/>
      <c r="U109" s="11"/>
      <c r="V109" s="11"/>
      <c r="W109" s="11">
        <v>8</v>
      </c>
      <c r="X109" s="11"/>
      <c r="Y109" s="11">
        <v>8</v>
      </c>
      <c r="Z109" s="11"/>
      <c r="AA109" s="11">
        <v>4</v>
      </c>
      <c r="AB109" s="11"/>
      <c r="AC109" s="11">
        <v>7</v>
      </c>
      <c r="AD109" s="11">
        <v>5</v>
      </c>
      <c r="AE109" s="11">
        <v>10</v>
      </c>
    </row>
    <row r="110" ht="21.75" customHeight="1" spans="1:31">
      <c r="A110" s="51" t="s">
        <v>428</v>
      </c>
      <c r="B110" s="11">
        <v>3</v>
      </c>
      <c r="C110" s="11">
        <v>2.5</v>
      </c>
      <c r="D110" s="11">
        <v>1</v>
      </c>
      <c r="E110" s="11"/>
      <c r="F110" s="11"/>
      <c r="G110" s="11">
        <v>0.3</v>
      </c>
      <c r="H110" s="11">
        <v>0.8</v>
      </c>
      <c r="I110" s="11">
        <v>0.4</v>
      </c>
      <c r="J110" s="11"/>
      <c r="K110" s="11"/>
      <c r="L110" s="11"/>
      <c r="M110" s="11"/>
      <c r="N110" s="11"/>
      <c r="O110" s="11"/>
      <c r="P110" s="11"/>
      <c r="Q110" s="11"/>
      <c r="R110" s="11"/>
      <c r="S110" s="11"/>
      <c r="T110" s="11"/>
      <c r="U110" s="11"/>
      <c r="V110" s="11"/>
      <c r="W110" s="11"/>
      <c r="X110" s="11"/>
      <c r="Y110" s="11"/>
      <c r="Z110" s="11"/>
      <c r="AA110" s="11"/>
      <c r="AB110" s="11"/>
      <c r="AC110" s="11"/>
      <c r="AD110" s="11"/>
      <c r="AE110" s="11">
        <v>0.5</v>
      </c>
    </row>
    <row r="111" ht="21.75" customHeight="1" spans="1:31">
      <c r="A111" s="51" t="s">
        <v>278</v>
      </c>
      <c r="B111" s="11">
        <v>257</v>
      </c>
      <c r="C111" s="11">
        <v>179</v>
      </c>
      <c r="D111" s="11">
        <v>15</v>
      </c>
      <c r="E111" s="11">
        <v>10</v>
      </c>
      <c r="F111" s="11"/>
      <c r="G111" s="11"/>
      <c r="H111" s="11">
        <v>15</v>
      </c>
      <c r="I111" s="11">
        <v>2</v>
      </c>
      <c r="J111" s="11">
        <v>30</v>
      </c>
      <c r="K111" s="11">
        <v>60</v>
      </c>
      <c r="L111" s="11">
        <v>15</v>
      </c>
      <c r="M111" s="11">
        <v>6</v>
      </c>
      <c r="N111" s="11"/>
      <c r="O111" s="11">
        <v>26</v>
      </c>
      <c r="P111" s="11"/>
      <c r="Q111" s="11">
        <v>3</v>
      </c>
      <c r="R111" s="11"/>
      <c r="S111" s="11"/>
      <c r="T111" s="11"/>
      <c r="U111" s="11"/>
      <c r="V111" s="11"/>
      <c r="W111" s="11">
        <v>30</v>
      </c>
      <c r="X111" s="11">
        <v>10</v>
      </c>
      <c r="Y111" s="11">
        <v>10</v>
      </c>
      <c r="Z111" s="11">
        <v>10</v>
      </c>
      <c r="AA111" s="11">
        <v>9</v>
      </c>
      <c r="AB111" s="11"/>
      <c r="AC111" s="11">
        <v>20</v>
      </c>
      <c r="AD111" s="11">
        <v>10</v>
      </c>
      <c r="AE111" s="11">
        <v>6</v>
      </c>
    </row>
    <row r="112" ht="21.75" customHeight="1" spans="1:31">
      <c r="A112" s="51" t="s">
        <v>280</v>
      </c>
      <c r="B112" s="11">
        <v>47</v>
      </c>
      <c r="C112" s="11">
        <v>16</v>
      </c>
      <c r="D112" s="11">
        <v>8</v>
      </c>
      <c r="E112" s="11"/>
      <c r="F112" s="11"/>
      <c r="G112" s="11"/>
      <c r="H112" s="11">
        <v>6</v>
      </c>
      <c r="I112" s="11"/>
      <c r="J112" s="11"/>
      <c r="K112" s="11"/>
      <c r="L112" s="11"/>
      <c r="M112" s="11">
        <v>2</v>
      </c>
      <c r="N112" s="11"/>
      <c r="O112" s="11"/>
      <c r="P112" s="11"/>
      <c r="Q112" s="11">
        <v>2</v>
      </c>
      <c r="R112" s="11"/>
      <c r="S112" s="11"/>
      <c r="T112" s="11"/>
      <c r="U112" s="11"/>
      <c r="V112" s="11"/>
      <c r="W112" s="11"/>
      <c r="X112" s="11"/>
      <c r="Y112" s="11"/>
      <c r="Z112" s="11"/>
      <c r="AA112" s="11">
        <v>3</v>
      </c>
      <c r="AB112" s="11"/>
      <c r="AC112" s="11">
        <v>13</v>
      </c>
      <c r="AD112" s="11">
        <v>8</v>
      </c>
      <c r="AE112" s="11">
        <v>5</v>
      </c>
    </row>
    <row r="113" ht="21.75" customHeight="1" spans="1:31">
      <c r="A113" s="51" t="s">
        <v>282</v>
      </c>
      <c r="B113" s="11">
        <v>18</v>
      </c>
      <c r="C113" s="11">
        <v>5</v>
      </c>
      <c r="D113" s="11">
        <v>2</v>
      </c>
      <c r="E113" s="11"/>
      <c r="F113" s="11"/>
      <c r="G113" s="11"/>
      <c r="H113" s="11"/>
      <c r="I113" s="11"/>
      <c r="J113" s="11"/>
      <c r="K113" s="11"/>
      <c r="L113" s="11"/>
      <c r="M113" s="11">
        <v>1</v>
      </c>
      <c r="N113" s="11"/>
      <c r="O113" s="11">
        <v>2</v>
      </c>
      <c r="P113" s="11"/>
      <c r="Q113" s="11">
        <v>2</v>
      </c>
      <c r="R113" s="11"/>
      <c r="S113" s="11"/>
      <c r="T113" s="11"/>
      <c r="U113" s="11"/>
      <c r="V113" s="11"/>
      <c r="W113" s="11"/>
      <c r="X113" s="11"/>
      <c r="Y113" s="11"/>
      <c r="Z113" s="11"/>
      <c r="AA113" s="11">
        <v>3</v>
      </c>
      <c r="AB113" s="11"/>
      <c r="AC113" s="11">
        <v>8</v>
      </c>
      <c r="AD113" s="11"/>
      <c r="AE113" s="11"/>
    </row>
    <row r="114" ht="21.75" customHeight="1" spans="1:31">
      <c r="A114" s="51" t="s">
        <v>284</v>
      </c>
      <c r="B114" s="11">
        <v>18</v>
      </c>
      <c r="C114" s="11">
        <v>18</v>
      </c>
      <c r="D114" s="11">
        <v>15</v>
      </c>
      <c r="E114" s="11"/>
      <c r="F114" s="11"/>
      <c r="G114" s="11"/>
      <c r="H114" s="11"/>
      <c r="I114" s="11"/>
      <c r="J114" s="11"/>
      <c r="K114" s="11"/>
      <c r="L114" s="11"/>
      <c r="M114" s="11">
        <v>1</v>
      </c>
      <c r="N114" s="11"/>
      <c r="O114" s="11">
        <v>2</v>
      </c>
      <c r="P114" s="11"/>
      <c r="Q114" s="11"/>
      <c r="R114" s="11"/>
      <c r="S114" s="11"/>
      <c r="T114" s="11"/>
      <c r="U114" s="11"/>
      <c r="V114" s="11"/>
      <c r="W114" s="11"/>
      <c r="X114" s="11"/>
      <c r="Y114" s="11"/>
      <c r="Z114" s="11"/>
      <c r="AA114" s="11"/>
      <c r="AB114" s="11"/>
      <c r="AC114" s="11"/>
      <c r="AD114" s="11"/>
      <c r="AE114" s="11"/>
    </row>
    <row r="115" ht="21.75" customHeight="1" spans="1:31">
      <c r="A115" s="51" t="s">
        <v>285</v>
      </c>
      <c r="B115" s="11">
        <v>248</v>
      </c>
      <c r="C115" s="11">
        <v>137.5</v>
      </c>
      <c r="D115" s="11">
        <v>25</v>
      </c>
      <c r="E115" s="11">
        <v>19</v>
      </c>
      <c r="F115" s="11"/>
      <c r="G115" s="11">
        <v>1.5</v>
      </c>
      <c r="H115" s="11">
        <v>13</v>
      </c>
      <c r="I115" s="11">
        <v>8</v>
      </c>
      <c r="J115" s="11">
        <v>8</v>
      </c>
      <c r="K115" s="11">
        <v>30</v>
      </c>
      <c r="L115" s="11"/>
      <c r="M115" s="11">
        <v>6</v>
      </c>
      <c r="N115" s="11"/>
      <c r="O115" s="11">
        <v>27</v>
      </c>
      <c r="P115" s="11"/>
      <c r="Q115" s="11">
        <v>3</v>
      </c>
      <c r="R115" s="11">
        <v>5</v>
      </c>
      <c r="S115" s="11"/>
      <c r="T115" s="11"/>
      <c r="U115" s="11"/>
      <c r="V115" s="11"/>
      <c r="W115" s="11">
        <v>40</v>
      </c>
      <c r="X115" s="11"/>
      <c r="Y115" s="11">
        <v>20</v>
      </c>
      <c r="Z115" s="11">
        <v>20</v>
      </c>
      <c r="AA115" s="11">
        <v>7.5</v>
      </c>
      <c r="AB115" s="11"/>
      <c r="AC115" s="11">
        <v>6</v>
      </c>
      <c r="AD115" s="11">
        <v>46</v>
      </c>
      <c r="AE115" s="11">
        <v>3</v>
      </c>
    </row>
    <row r="116" ht="21.75" customHeight="1" spans="1:31">
      <c r="A116" s="51" t="s">
        <v>287</v>
      </c>
      <c r="B116" s="11">
        <v>16</v>
      </c>
      <c r="C116" s="11">
        <v>12</v>
      </c>
      <c r="D116" s="11">
        <v>3.8</v>
      </c>
      <c r="E116" s="11"/>
      <c r="F116" s="11">
        <v>0.2</v>
      </c>
      <c r="G116" s="11">
        <v>1</v>
      </c>
      <c r="H116" s="11">
        <v>3</v>
      </c>
      <c r="I116" s="11">
        <v>1</v>
      </c>
      <c r="J116" s="11"/>
      <c r="K116" s="11">
        <v>2</v>
      </c>
      <c r="L116" s="11"/>
      <c r="M116" s="11">
        <v>1</v>
      </c>
      <c r="N116" s="11"/>
      <c r="O116" s="11"/>
      <c r="P116" s="11"/>
      <c r="Q116" s="11"/>
      <c r="R116" s="11"/>
      <c r="S116" s="11"/>
      <c r="T116" s="11"/>
      <c r="U116" s="11"/>
      <c r="V116" s="11"/>
      <c r="W116" s="11"/>
      <c r="X116" s="11"/>
      <c r="Y116" s="11"/>
      <c r="Z116" s="11"/>
      <c r="AA116" s="11"/>
      <c r="AB116" s="11"/>
      <c r="AC116" s="11">
        <v>2</v>
      </c>
      <c r="AD116" s="11">
        <v>2</v>
      </c>
      <c r="AE116" s="11"/>
    </row>
    <row r="117" ht="21.75" customHeight="1" spans="1:31">
      <c r="A117" s="51" t="s">
        <v>274</v>
      </c>
      <c r="B117" s="11">
        <v>35</v>
      </c>
      <c r="C117" s="11">
        <v>15</v>
      </c>
      <c r="D117" s="11">
        <v>8</v>
      </c>
      <c r="E117" s="11"/>
      <c r="F117" s="11"/>
      <c r="G117" s="11"/>
      <c r="H117" s="11"/>
      <c r="I117" s="11">
        <v>1</v>
      </c>
      <c r="J117" s="11"/>
      <c r="K117" s="11">
        <v>4</v>
      </c>
      <c r="L117" s="11"/>
      <c r="M117" s="11">
        <v>2</v>
      </c>
      <c r="N117" s="11"/>
      <c r="O117" s="11"/>
      <c r="P117" s="11"/>
      <c r="Q117" s="11"/>
      <c r="R117" s="11"/>
      <c r="S117" s="11"/>
      <c r="T117" s="11"/>
      <c r="U117" s="11"/>
      <c r="V117" s="11"/>
      <c r="W117" s="11"/>
      <c r="X117" s="11"/>
      <c r="Y117" s="11"/>
      <c r="Z117" s="11"/>
      <c r="AA117" s="11"/>
      <c r="AB117" s="11"/>
      <c r="AC117" s="11"/>
      <c r="AD117" s="11"/>
      <c r="AE117" s="11">
        <v>20</v>
      </c>
    </row>
    <row r="118" ht="21.75" customHeight="1" spans="1:31">
      <c r="A118" s="51" t="s">
        <v>289</v>
      </c>
      <c r="B118" s="11">
        <v>31</v>
      </c>
      <c r="C118" s="11">
        <v>12</v>
      </c>
      <c r="D118" s="11">
        <v>3</v>
      </c>
      <c r="E118" s="11"/>
      <c r="F118" s="11"/>
      <c r="G118" s="11">
        <v>1</v>
      </c>
      <c r="H118" s="11">
        <v>4</v>
      </c>
      <c r="I118" s="11">
        <v>1</v>
      </c>
      <c r="J118" s="11"/>
      <c r="K118" s="11"/>
      <c r="L118" s="11"/>
      <c r="M118" s="11">
        <v>1</v>
      </c>
      <c r="N118" s="11"/>
      <c r="O118" s="11">
        <v>2</v>
      </c>
      <c r="P118" s="11"/>
      <c r="Q118" s="11"/>
      <c r="R118" s="11"/>
      <c r="S118" s="11"/>
      <c r="T118" s="11"/>
      <c r="U118" s="11"/>
      <c r="V118" s="11"/>
      <c r="W118" s="11"/>
      <c r="X118" s="11"/>
      <c r="Y118" s="11"/>
      <c r="Z118" s="11"/>
      <c r="AA118" s="11"/>
      <c r="AB118" s="11"/>
      <c r="AC118" s="11"/>
      <c r="AD118" s="11">
        <v>10</v>
      </c>
      <c r="AE118" s="11">
        <v>9</v>
      </c>
    </row>
    <row r="119" ht="21.75" customHeight="1" spans="1:31">
      <c r="A119" s="51" t="s">
        <v>291</v>
      </c>
      <c r="B119" s="11">
        <v>25</v>
      </c>
      <c r="C119" s="11">
        <v>16</v>
      </c>
      <c r="D119" s="11">
        <v>5</v>
      </c>
      <c r="E119" s="11">
        <v>5</v>
      </c>
      <c r="F119" s="11"/>
      <c r="G119" s="11"/>
      <c r="H119" s="11">
        <v>0.5</v>
      </c>
      <c r="I119" s="11">
        <v>0.5</v>
      </c>
      <c r="J119" s="11"/>
      <c r="K119" s="11">
        <v>4</v>
      </c>
      <c r="L119" s="11"/>
      <c r="M119" s="11">
        <v>1</v>
      </c>
      <c r="N119" s="11"/>
      <c r="O119" s="11"/>
      <c r="P119" s="11"/>
      <c r="Q119" s="11"/>
      <c r="R119" s="11">
        <v>3</v>
      </c>
      <c r="S119" s="11"/>
      <c r="T119" s="11"/>
      <c r="U119" s="11"/>
      <c r="V119" s="11"/>
      <c r="W119" s="11">
        <v>3</v>
      </c>
      <c r="X119" s="11"/>
      <c r="Y119" s="11">
        <v>3</v>
      </c>
      <c r="Z119" s="11"/>
      <c r="AA119" s="11"/>
      <c r="AB119" s="11"/>
      <c r="AC119" s="11"/>
      <c r="AD119" s="11">
        <v>1</v>
      </c>
      <c r="AE119" s="11">
        <v>2</v>
      </c>
    </row>
    <row r="120" ht="21.75" customHeight="1" spans="1:31">
      <c r="A120" s="51" t="s">
        <v>293</v>
      </c>
      <c r="B120" s="11">
        <v>16</v>
      </c>
      <c r="C120" s="11">
        <v>11.5</v>
      </c>
      <c r="D120" s="11">
        <v>4.5</v>
      </c>
      <c r="E120" s="11">
        <v>2</v>
      </c>
      <c r="F120" s="11"/>
      <c r="G120" s="11">
        <v>0.1</v>
      </c>
      <c r="H120" s="11">
        <v>0.4</v>
      </c>
      <c r="I120" s="11">
        <v>0.5</v>
      </c>
      <c r="J120" s="11"/>
      <c r="K120" s="11">
        <v>3</v>
      </c>
      <c r="L120" s="11"/>
      <c r="M120" s="11">
        <v>1</v>
      </c>
      <c r="N120" s="11"/>
      <c r="O120" s="11"/>
      <c r="P120" s="11"/>
      <c r="Q120" s="11"/>
      <c r="R120" s="11"/>
      <c r="S120" s="11"/>
      <c r="T120" s="11"/>
      <c r="U120" s="11"/>
      <c r="V120" s="11"/>
      <c r="W120" s="11">
        <v>2</v>
      </c>
      <c r="X120" s="11"/>
      <c r="Y120" s="11">
        <v>2</v>
      </c>
      <c r="Z120" s="11"/>
      <c r="AA120" s="11"/>
      <c r="AB120" s="11"/>
      <c r="AC120" s="11"/>
      <c r="AD120" s="11">
        <v>1.5</v>
      </c>
      <c r="AE120" s="11">
        <v>1</v>
      </c>
    </row>
    <row r="121" ht="21.75" customHeight="1" spans="1:31">
      <c r="A121" s="51" t="s">
        <v>295</v>
      </c>
      <c r="B121" s="11">
        <v>46</v>
      </c>
      <c r="C121" s="11">
        <v>34.7</v>
      </c>
      <c r="D121" s="11">
        <v>16</v>
      </c>
      <c r="E121" s="11">
        <v>2</v>
      </c>
      <c r="F121" s="11">
        <v>0.7</v>
      </c>
      <c r="G121" s="11">
        <v>1</v>
      </c>
      <c r="H121" s="11">
        <v>3</v>
      </c>
      <c r="I121" s="11">
        <v>5</v>
      </c>
      <c r="J121" s="11"/>
      <c r="K121" s="11">
        <v>5</v>
      </c>
      <c r="L121" s="11"/>
      <c r="M121" s="11">
        <v>2</v>
      </c>
      <c r="N121" s="11"/>
      <c r="O121" s="11"/>
      <c r="P121" s="11"/>
      <c r="Q121" s="11"/>
      <c r="R121" s="11">
        <v>0.5</v>
      </c>
      <c r="S121" s="11"/>
      <c r="T121" s="11"/>
      <c r="U121" s="11"/>
      <c r="V121" s="11"/>
      <c r="W121" s="11">
        <v>2</v>
      </c>
      <c r="X121" s="11">
        <v>2</v>
      </c>
      <c r="Y121" s="11"/>
      <c r="Z121" s="11"/>
      <c r="AA121" s="11">
        <v>0.2</v>
      </c>
      <c r="AB121" s="11"/>
      <c r="AC121" s="11">
        <v>1.6</v>
      </c>
      <c r="AD121" s="11">
        <v>7</v>
      </c>
      <c r="AE121" s="11"/>
    </row>
    <row r="122" ht="21.75" customHeight="1" spans="1:31">
      <c r="A122" s="51" t="s">
        <v>297</v>
      </c>
      <c r="B122" s="11">
        <v>262</v>
      </c>
      <c r="C122" s="11">
        <v>162</v>
      </c>
      <c r="D122" s="11">
        <v>57.5</v>
      </c>
      <c r="E122" s="11">
        <v>7.5</v>
      </c>
      <c r="F122" s="11"/>
      <c r="G122" s="11">
        <v>17.5</v>
      </c>
      <c r="H122" s="11">
        <v>7.5</v>
      </c>
      <c r="I122" s="11"/>
      <c r="J122" s="11"/>
      <c r="K122" s="11">
        <v>40</v>
      </c>
      <c r="L122" s="11"/>
      <c r="M122" s="11">
        <v>6</v>
      </c>
      <c r="N122" s="11"/>
      <c r="O122" s="11">
        <v>26</v>
      </c>
      <c r="P122" s="11"/>
      <c r="Q122" s="11"/>
      <c r="R122" s="11"/>
      <c r="S122" s="11"/>
      <c r="T122" s="11"/>
      <c r="U122" s="11"/>
      <c r="V122" s="11"/>
      <c r="W122" s="11">
        <v>30</v>
      </c>
      <c r="X122" s="11">
        <v>10</v>
      </c>
      <c r="Y122" s="11">
        <v>20</v>
      </c>
      <c r="Z122" s="11"/>
      <c r="AA122" s="11">
        <v>10</v>
      </c>
      <c r="AB122" s="11"/>
      <c r="AC122" s="11">
        <v>10</v>
      </c>
      <c r="AD122" s="11">
        <v>30</v>
      </c>
      <c r="AE122" s="11">
        <v>20</v>
      </c>
    </row>
    <row r="123" ht="21.75" customHeight="1" spans="1:31">
      <c r="A123" s="51" t="s">
        <v>299</v>
      </c>
      <c r="B123" s="11">
        <v>16</v>
      </c>
      <c r="C123" s="11">
        <v>1</v>
      </c>
      <c r="D123" s="11"/>
      <c r="E123" s="11"/>
      <c r="F123" s="11"/>
      <c r="G123" s="11"/>
      <c r="H123" s="11"/>
      <c r="I123" s="11"/>
      <c r="J123" s="11"/>
      <c r="K123" s="11"/>
      <c r="L123" s="11"/>
      <c r="M123" s="11">
        <v>1</v>
      </c>
      <c r="N123" s="11"/>
      <c r="O123" s="11"/>
      <c r="P123" s="11"/>
      <c r="Q123" s="11"/>
      <c r="R123" s="11"/>
      <c r="S123" s="11"/>
      <c r="T123" s="11"/>
      <c r="U123" s="11"/>
      <c r="V123" s="11"/>
      <c r="W123" s="11"/>
      <c r="X123" s="11"/>
      <c r="Y123" s="11"/>
      <c r="Z123" s="11"/>
      <c r="AA123" s="11"/>
      <c r="AB123" s="11"/>
      <c r="AC123" s="11"/>
      <c r="AD123" s="11"/>
      <c r="AE123" s="11">
        <v>15</v>
      </c>
    </row>
    <row r="124" ht="21.75" customHeight="1" spans="1:31">
      <c r="A124" s="51" t="s">
        <v>301</v>
      </c>
      <c r="B124" s="11">
        <v>268</v>
      </c>
      <c r="C124" s="11">
        <v>188</v>
      </c>
      <c r="D124" s="11">
        <v>85</v>
      </c>
      <c r="E124" s="11">
        <v>20</v>
      </c>
      <c r="F124" s="11"/>
      <c r="G124" s="11">
        <v>5</v>
      </c>
      <c r="H124" s="11">
        <v>20</v>
      </c>
      <c r="I124" s="11">
        <v>5</v>
      </c>
      <c r="J124" s="11"/>
      <c r="K124" s="11">
        <v>20</v>
      </c>
      <c r="L124" s="11"/>
      <c r="M124" s="11">
        <v>6</v>
      </c>
      <c r="N124" s="11"/>
      <c r="O124" s="11">
        <v>27</v>
      </c>
      <c r="P124" s="11"/>
      <c r="Q124" s="11"/>
      <c r="R124" s="11">
        <v>5</v>
      </c>
      <c r="S124" s="11"/>
      <c r="T124" s="11"/>
      <c r="U124" s="11"/>
      <c r="V124" s="11"/>
      <c r="W124" s="11"/>
      <c r="X124" s="11"/>
      <c r="Y124" s="11"/>
      <c r="Z124" s="11"/>
      <c r="AA124" s="11">
        <v>10</v>
      </c>
      <c r="AB124" s="11"/>
      <c r="AC124" s="11">
        <v>25</v>
      </c>
      <c r="AD124" s="11"/>
      <c r="AE124" s="11">
        <v>40</v>
      </c>
    </row>
    <row r="125" ht="21.75" customHeight="1" spans="1:31">
      <c r="A125" s="51" t="s">
        <v>303</v>
      </c>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row>
    <row r="126" ht="21.75" customHeight="1" spans="1:31">
      <c r="A126" s="51" t="s">
        <v>305</v>
      </c>
      <c r="B126" s="11">
        <v>108</v>
      </c>
      <c r="C126" s="11">
        <v>69.5</v>
      </c>
      <c r="D126" s="11">
        <v>56.5</v>
      </c>
      <c r="E126" s="11"/>
      <c r="F126" s="11"/>
      <c r="G126" s="11"/>
      <c r="H126" s="11"/>
      <c r="I126" s="11"/>
      <c r="J126" s="11"/>
      <c r="K126" s="11"/>
      <c r="L126" s="11"/>
      <c r="M126" s="11">
        <v>3</v>
      </c>
      <c r="N126" s="11"/>
      <c r="O126" s="11">
        <v>10</v>
      </c>
      <c r="P126" s="11"/>
      <c r="Q126" s="11">
        <v>3</v>
      </c>
      <c r="R126" s="11"/>
      <c r="S126" s="11"/>
      <c r="T126" s="11"/>
      <c r="U126" s="11"/>
      <c r="V126" s="11"/>
      <c r="W126" s="11">
        <v>30</v>
      </c>
      <c r="X126" s="11"/>
      <c r="Y126" s="11"/>
      <c r="Z126" s="11">
        <v>30</v>
      </c>
      <c r="AA126" s="11">
        <v>2.5</v>
      </c>
      <c r="AB126" s="11"/>
      <c r="AC126" s="11">
        <v>3</v>
      </c>
      <c r="AD126" s="11"/>
      <c r="AE126" s="11"/>
    </row>
    <row r="127" ht="21.75" customHeight="1" spans="1:31">
      <c r="A127" s="51" t="s">
        <v>307</v>
      </c>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row>
    <row r="128" ht="21.75" customHeight="1" spans="1:31">
      <c r="A128" s="51" t="s">
        <v>309</v>
      </c>
      <c r="B128" s="11">
        <v>43</v>
      </c>
      <c r="C128" s="11">
        <v>11</v>
      </c>
      <c r="D128" s="11">
        <v>3</v>
      </c>
      <c r="E128" s="11">
        <v>3</v>
      </c>
      <c r="F128" s="11">
        <v>0.5</v>
      </c>
      <c r="G128" s="11">
        <v>0.5</v>
      </c>
      <c r="H128" s="11">
        <v>2</v>
      </c>
      <c r="I128" s="11"/>
      <c r="J128" s="11"/>
      <c r="K128" s="11">
        <v>1</v>
      </c>
      <c r="L128" s="11"/>
      <c r="M128" s="11"/>
      <c r="N128" s="11"/>
      <c r="O128" s="11"/>
      <c r="P128" s="11">
        <v>1</v>
      </c>
      <c r="Q128" s="11"/>
      <c r="R128" s="11"/>
      <c r="S128" s="11"/>
      <c r="T128" s="11"/>
      <c r="U128" s="11"/>
      <c r="V128" s="11"/>
      <c r="W128" s="11">
        <v>9</v>
      </c>
      <c r="X128" s="11">
        <v>7</v>
      </c>
      <c r="Y128" s="11">
        <v>2</v>
      </c>
      <c r="Z128" s="11"/>
      <c r="AA128" s="11">
        <v>1</v>
      </c>
      <c r="AB128" s="11"/>
      <c r="AC128" s="11">
        <v>3</v>
      </c>
      <c r="AD128" s="11">
        <v>2</v>
      </c>
      <c r="AE128" s="11">
        <v>17</v>
      </c>
    </row>
    <row r="129" ht="21.75" customHeight="1" spans="1:31">
      <c r="A129" s="51" t="s">
        <v>311</v>
      </c>
      <c r="B129" s="11">
        <v>3.2</v>
      </c>
      <c r="C129" s="11">
        <v>2.7</v>
      </c>
      <c r="D129" s="11">
        <v>2.5</v>
      </c>
      <c r="E129" s="11"/>
      <c r="F129" s="11"/>
      <c r="G129" s="11"/>
      <c r="H129" s="11"/>
      <c r="I129" s="11"/>
      <c r="J129" s="11"/>
      <c r="K129" s="11"/>
      <c r="L129" s="11"/>
      <c r="M129" s="11">
        <v>0.2</v>
      </c>
      <c r="N129" s="11"/>
      <c r="O129" s="11"/>
      <c r="P129" s="11"/>
      <c r="Q129" s="11"/>
      <c r="R129" s="11"/>
      <c r="S129" s="11"/>
      <c r="T129" s="11"/>
      <c r="U129" s="11"/>
      <c r="V129" s="11"/>
      <c r="W129" s="11"/>
      <c r="X129" s="11"/>
      <c r="Y129" s="11"/>
      <c r="Z129" s="11"/>
      <c r="AA129" s="11"/>
      <c r="AB129" s="11"/>
      <c r="AC129" s="11"/>
      <c r="AD129" s="11"/>
      <c r="AE129" s="11">
        <v>0.5</v>
      </c>
    </row>
    <row r="130" ht="21.75" customHeight="1" spans="1:31">
      <c r="A130" s="51" t="s">
        <v>313</v>
      </c>
      <c r="B130" s="11">
        <v>89</v>
      </c>
      <c r="C130" s="11">
        <v>29</v>
      </c>
      <c r="D130" s="11">
        <v>15</v>
      </c>
      <c r="E130" s="11"/>
      <c r="F130" s="11"/>
      <c r="G130" s="11"/>
      <c r="H130" s="11"/>
      <c r="I130" s="11"/>
      <c r="J130" s="11"/>
      <c r="K130" s="11">
        <v>5</v>
      </c>
      <c r="L130" s="11"/>
      <c r="M130" s="11">
        <v>3</v>
      </c>
      <c r="N130" s="11"/>
      <c r="O130" s="11">
        <v>6</v>
      </c>
      <c r="P130" s="11"/>
      <c r="Q130" s="11">
        <v>2.3</v>
      </c>
      <c r="R130" s="11">
        <v>10</v>
      </c>
      <c r="S130" s="11"/>
      <c r="T130" s="11"/>
      <c r="U130" s="11"/>
      <c r="V130" s="11"/>
      <c r="W130" s="11"/>
      <c r="X130" s="11"/>
      <c r="Y130" s="11"/>
      <c r="Z130" s="11"/>
      <c r="AA130" s="11">
        <v>1.2</v>
      </c>
      <c r="AB130" s="11"/>
      <c r="AC130" s="11">
        <v>4.4</v>
      </c>
      <c r="AD130" s="11">
        <v>20</v>
      </c>
      <c r="AE130" s="11">
        <v>22.1</v>
      </c>
    </row>
    <row r="131" ht="21.75" customHeight="1" spans="1:31">
      <c r="A131" s="51" t="s">
        <v>315</v>
      </c>
      <c r="B131" s="11">
        <v>105</v>
      </c>
      <c r="C131" s="11">
        <v>58</v>
      </c>
      <c r="D131" s="11">
        <v>10</v>
      </c>
      <c r="E131" s="11">
        <v>5</v>
      </c>
      <c r="F131" s="11"/>
      <c r="G131" s="11">
        <v>10</v>
      </c>
      <c r="H131" s="11">
        <v>5</v>
      </c>
      <c r="I131" s="11">
        <v>5</v>
      </c>
      <c r="J131" s="11"/>
      <c r="K131" s="11">
        <v>6</v>
      </c>
      <c r="L131" s="11"/>
      <c r="M131" s="11">
        <v>3</v>
      </c>
      <c r="N131" s="11"/>
      <c r="O131" s="11">
        <v>14</v>
      </c>
      <c r="P131" s="11"/>
      <c r="Q131" s="11">
        <v>2</v>
      </c>
      <c r="R131" s="11">
        <v>5</v>
      </c>
      <c r="S131" s="11"/>
      <c r="T131" s="11"/>
      <c r="U131" s="11"/>
      <c r="V131" s="11"/>
      <c r="W131" s="11"/>
      <c r="X131" s="11"/>
      <c r="Y131" s="11"/>
      <c r="Z131" s="11"/>
      <c r="AA131" s="11">
        <v>4</v>
      </c>
      <c r="AB131" s="11"/>
      <c r="AC131" s="11">
        <v>6</v>
      </c>
      <c r="AD131" s="11">
        <v>5</v>
      </c>
      <c r="AE131" s="11">
        <v>25</v>
      </c>
    </row>
    <row r="132" ht="21.75" customHeight="1" spans="1:31">
      <c r="A132" s="51" t="s">
        <v>317</v>
      </c>
      <c r="B132" s="11">
        <v>63</v>
      </c>
      <c r="C132" s="11">
        <v>18.5</v>
      </c>
      <c r="D132" s="11">
        <v>5</v>
      </c>
      <c r="E132" s="11">
        <v>3</v>
      </c>
      <c r="F132" s="11"/>
      <c r="G132" s="11">
        <v>0.5</v>
      </c>
      <c r="H132" s="11">
        <v>2</v>
      </c>
      <c r="I132" s="11">
        <v>3</v>
      </c>
      <c r="J132" s="11"/>
      <c r="K132" s="11">
        <v>4</v>
      </c>
      <c r="L132" s="11"/>
      <c r="M132" s="11">
        <v>1</v>
      </c>
      <c r="N132" s="11"/>
      <c r="O132" s="11"/>
      <c r="P132" s="11"/>
      <c r="Q132" s="11">
        <v>3</v>
      </c>
      <c r="R132" s="11">
        <v>1</v>
      </c>
      <c r="S132" s="11"/>
      <c r="T132" s="11"/>
      <c r="U132" s="11"/>
      <c r="V132" s="11"/>
      <c r="W132" s="11">
        <v>3</v>
      </c>
      <c r="X132" s="11">
        <v>3</v>
      </c>
      <c r="Y132" s="11"/>
      <c r="Z132" s="11"/>
      <c r="AA132" s="11">
        <v>0.8</v>
      </c>
      <c r="AB132" s="11"/>
      <c r="AC132" s="11"/>
      <c r="AD132" s="11">
        <v>9</v>
      </c>
      <c r="AE132" s="11">
        <v>27.7</v>
      </c>
    </row>
    <row r="133" ht="21.75" customHeight="1" spans="1:31">
      <c r="A133" s="51" t="s">
        <v>319</v>
      </c>
      <c r="B133" s="11">
        <v>40</v>
      </c>
      <c r="C133" s="11">
        <v>30</v>
      </c>
      <c r="D133" s="11">
        <v>18</v>
      </c>
      <c r="E133" s="11">
        <v>1</v>
      </c>
      <c r="F133" s="11"/>
      <c r="G133" s="11">
        <v>2</v>
      </c>
      <c r="H133" s="11">
        <v>2</v>
      </c>
      <c r="I133" s="11">
        <v>1</v>
      </c>
      <c r="J133" s="11"/>
      <c r="K133" s="11">
        <v>3</v>
      </c>
      <c r="L133" s="11"/>
      <c r="M133" s="11">
        <v>1</v>
      </c>
      <c r="N133" s="11"/>
      <c r="O133" s="11">
        <v>2</v>
      </c>
      <c r="P133" s="11"/>
      <c r="Q133" s="11">
        <v>2</v>
      </c>
      <c r="R133" s="11"/>
      <c r="S133" s="11"/>
      <c r="T133" s="11"/>
      <c r="U133" s="11"/>
      <c r="V133" s="11"/>
      <c r="W133" s="11"/>
      <c r="X133" s="11"/>
      <c r="Y133" s="11"/>
      <c r="Z133" s="11"/>
      <c r="AA133" s="11"/>
      <c r="AB133" s="11"/>
      <c r="AC133" s="11">
        <v>2.8</v>
      </c>
      <c r="AD133" s="11">
        <v>3</v>
      </c>
      <c r="AE133" s="11">
        <v>2.2</v>
      </c>
    </row>
    <row r="134" ht="21.75" customHeight="1" spans="1:31">
      <c r="A134" s="51" t="s">
        <v>321</v>
      </c>
      <c r="B134" s="11">
        <v>40</v>
      </c>
      <c r="C134" s="11">
        <v>20</v>
      </c>
      <c r="D134" s="11">
        <v>15</v>
      </c>
      <c r="E134" s="11"/>
      <c r="F134" s="11"/>
      <c r="G134" s="11">
        <v>0.5</v>
      </c>
      <c r="H134" s="11">
        <v>1.5</v>
      </c>
      <c r="I134" s="11"/>
      <c r="J134" s="11"/>
      <c r="K134" s="11">
        <v>3</v>
      </c>
      <c r="L134" s="11"/>
      <c r="M134" s="11"/>
      <c r="N134" s="11"/>
      <c r="O134" s="11"/>
      <c r="P134" s="11"/>
      <c r="Q134" s="11"/>
      <c r="R134" s="11"/>
      <c r="S134" s="11"/>
      <c r="T134" s="11"/>
      <c r="U134" s="11"/>
      <c r="V134" s="11"/>
      <c r="W134" s="11"/>
      <c r="X134" s="11"/>
      <c r="Y134" s="11"/>
      <c r="Z134" s="11"/>
      <c r="AA134" s="11"/>
      <c r="AB134" s="11"/>
      <c r="AC134" s="11"/>
      <c r="AD134" s="11"/>
      <c r="AE134" s="11">
        <v>20</v>
      </c>
    </row>
    <row r="135" ht="21.75" customHeight="1" spans="1:31">
      <c r="A135" s="51" t="s">
        <v>323</v>
      </c>
      <c r="B135" s="11">
        <v>170</v>
      </c>
      <c r="C135" s="11">
        <v>125</v>
      </c>
      <c r="D135" s="11">
        <v>25</v>
      </c>
      <c r="E135" s="11">
        <v>5</v>
      </c>
      <c r="F135" s="11">
        <v>1</v>
      </c>
      <c r="G135" s="11">
        <v>1</v>
      </c>
      <c r="H135" s="11">
        <v>10</v>
      </c>
      <c r="I135" s="11">
        <v>8</v>
      </c>
      <c r="J135" s="11">
        <v>6</v>
      </c>
      <c r="K135" s="11">
        <v>5</v>
      </c>
      <c r="L135" s="11"/>
      <c r="M135" s="11">
        <v>24</v>
      </c>
      <c r="N135" s="11">
        <v>24</v>
      </c>
      <c r="O135" s="11">
        <v>16</v>
      </c>
      <c r="P135" s="11"/>
      <c r="Q135" s="11">
        <v>2</v>
      </c>
      <c r="R135" s="11">
        <v>5</v>
      </c>
      <c r="S135" s="11"/>
      <c r="T135" s="11"/>
      <c r="U135" s="11"/>
      <c r="V135" s="11"/>
      <c r="W135" s="11">
        <v>5</v>
      </c>
      <c r="X135" s="11"/>
      <c r="Y135" s="11">
        <v>4</v>
      </c>
      <c r="Z135" s="11">
        <v>1</v>
      </c>
      <c r="AA135" s="11">
        <v>3</v>
      </c>
      <c r="AB135" s="11"/>
      <c r="AC135" s="11">
        <v>10</v>
      </c>
      <c r="AD135" s="11">
        <v>10</v>
      </c>
      <c r="AE135" s="11">
        <v>10</v>
      </c>
    </row>
    <row r="136" ht="21.75" customHeight="1" spans="1:31">
      <c r="A136" s="51" t="s">
        <v>325</v>
      </c>
      <c r="B136" s="11">
        <v>16</v>
      </c>
      <c r="C136" s="11">
        <v>13.9</v>
      </c>
      <c r="D136" s="11">
        <v>2</v>
      </c>
      <c r="E136" s="11"/>
      <c r="F136" s="11">
        <v>0.1</v>
      </c>
      <c r="G136" s="11">
        <v>1</v>
      </c>
      <c r="H136" s="11">
        <v>2</v>
      </c>
      <c r="I136" s="11">
        <v>0.8</v>
      </c>
      <c r="J136" s="11">
        <v>1</v>
      </c>
      <c r="K136" s="11">
        <v>2</v>
      </c>
      <c r="L136" s="11"/>
      <c r="M136" s="11">
        <v>1</v>
      </c>
      <c r="N136" s="11"/>
      <c r="O136" s="11">
        <v>4</v>
      </c>
      <c r="P136" s="11"/>
      <c r="Q136" s="11"/>
      <c r="R136" s="11"/>
      <c r="S136" s="11"/>
      <c r="T136" s="11"/>
      <c r="U136" s="11"/>
      <c r="V136" s="11"/>
      <c r="W136" s="11"/>
      <c r="X136" s="11"/>
      <c r="Y136" s="11"/>
      <c r="Z136" s="11"/>
      <c r="AA136" s="11"/>
      <c r="AB136" s="11"/>
      <c r="AC136" s="11"/>
      <c r="AD136" s="11">
        <v>1</v>
      </c>
      <c r="AE136" s="11">
        <v>1.1</v>
      </c>
    </row>
    <row r="137" ht="21.75" customHeight="1" spans="1:31">
      <c r="A137" s="51" t="s">
        <v>329</v>
      </c>
      <c r="B137" s="11">
        <v>416</v>
      </c>
      <c r="C137" s="11">
        <v>223</v>
      </c>
      <c r="D137" s="11">
        <v>50</v>
      </c>
      <c r="E137" s="11">
        <v>24</v>
      </c>
      <c r="F137" s="11">
        <v>1</v>
      </c>
      <c r="G137" s="11">
        <v>3</v>
      </c>
      <c r="H137" s="11">
        <v>25</v>
      </c>
      <c r="I137" s="11">
        <v>5</v>
      </c>
      <c r="J137" s="11">
        <v>15</v>
      </c>
      <c r="K137" s="11">
        <v>50</v>
      </c>
      <c r="L137" s="11"/>
      <c r="M137" s="11">
        <v>9</v>
      </c>
      <c r="N137" s="11"/>
      <c r="O137" s="11">
        <v>41</v>
      </c>
      <c r="P137" s="11"/>
      <c r="Q137" s="11">
        <v>19</v>
      </c>
      <c r="R137" s="11"/>
      <c r="S137" s="11"/>
      <c r="T137" s="11"/>
      <c r="U137" s="11"/>
      <c r="V137" s="11"/>
      <c r="W137" s="11">
        <v>5</v>
      </c>
      <c r="X137" s="11"/>
      <c r="Y137" s="11">
        <v>5</v>
      </c>
      <c r="Z137" s="11"/>
      <c r="AA137" s="11">
        <v>25</v>
      </c>
      <c r="AB137" s="11"/>
      <c r="AC137" s="11">
        <v>20</v>
      </c>
      <c r="AD137" s="11">
        <v>75</v>
      </c>
      <c r="AE137" s="11">
        <v>49</v>
      </c>
    </row>
    <row r="138" ht="21.75" customHeight="1" spans="1:31">
      <c r="A138" s="51" t="s">
        <v>331</v>
      </c>
      <c r="B138" s="11">
        <v>22</v>
      </c>
      <c r="C138" s="11">
        <v>14.5</v>
      </c>
      <c r="D138" s="11">
        <v>6</v>
      </c>
      <c r="E138" s="11">
        <v>2</v>
      </c>
      <c r="F138" s="11"/>
      <c r="G138" s="11"/>
      <c r="H138" s="11"/>
      <c r="I138" s="11">
        <v>0.5</v>
      </c>
      <c r="J138" s="11"/>
      <c r="K138" s="11">
        <v>2</v>
      </c>
      <c r="L138" s="11"/>
      <c r="M138" s="11">
        <v>1</v>
      </c>
      <c r="N138" s="11"/>
      <c r="O138" s="11">
        <v>3</v>
      </c>
      <c r="P138" s="11"/>
      <c r="Q138" s="11"/>
      <c r="R138" s="11">
        <v>2</v>
      </c>
      <c r="S138" s="11"/>
      <c r="T138" s="11"/>
      <c r="U138" s="11"/>
      <c r="V138" s="11"/>
      <c r="W138" s="11"/>
      <c r="X138" s="11"/>
      <c r="Y138" s="11"/>
      <c r="Z138" s="11"/>
      <c r="AA138" s="11"/>
      <c r="AB138" s="11"/>
      <c r="AC138" s="11">
        <v>2.5</v>
      </c>
      <c r="AD138" s="11"/>
      <c r="AE138" s="11">
        <v>3</v>
      </c>
    </row>
    <row r="139" ht="21.75" customHeight="1" spans="1:31">
      <c r="A139" s="51" t="s">
        <v>333</v>
      </c>
      <c r="B139" s="11">
        <v>21</v>
      </c>
      <c r="C139" s="11">
        <v>16</v>
      </c>
      <c r="D139" s="11">
        <v>6</v>
      </c>
      <c r="E139" s="11">
        <v>2.5</v>
      </c>
      <c r="F139" s="11"/>
      <c r="G139" s="11">
        <v>0.5</v>
      </c>
      <c r="H139" s="11">
        <v>0.5</v>
      </c>
      <c r="I139" s="11">
        <v>0.5</v>
      </c>
      <c r="J139" s="11"/>
      <c r="K139" s="11">
        <v>5</v>
      </c>
      <c r="L139" s="11"/>
      <c r="M139" s="11">
        <v>1</v>
      </c>
      <c r="N139" s="11"/>
      <c r="O139" s="11"/>
      <c r="P139" s="11"/>
      <c r="Q139" s="11">
        <v>3</v>
      </c>
      <c r="R139" s="11">
        <v>2</v>
      </c>
      <c r="S139" s="11"/>
      <c r="T139" s="11"/>
      <c r="U139" s="11"/>
      <c r="V139" s="11"/>
      <c r="W139" s="11"/>
      <c r="X139" s="11"/>
      <c r="Y139" s="11"/>
      <c r="Z139" s="11"/>
      <c r="AA139" s="11"/>
      <c r="AB139" s="11"/>
      <c r="AC139" s="11"/>
      <c r="AD139" s="11"/>
      <c r="AE139" s="11"/>
    </row>
    <row r="140" ht="21.75" customHeight="1" spans="1:31">
      <c r="A140" s="51" t="s">
        <v>335</v>
      </c>
      <c r="B140" s="11">
        <v>45</v>
      </c>
      <c r="C140" s="11">
        <v>21.5</v>
      </c>
      <c r="D140" s="11">
        <v>6</v>
      </c>
      <c r="E140" s="11">
        <v>1</v>
      </c>
      <c r="F140" s="11"/>
      <c r="G140" s="11">
        <v>0.4</v>
      </c>
      <c r="H140" s="11">
        <v>2.6</v>
      </c>
      <c r="I140" s="11">
        <v>0.5</v>
      </c>
      <c r="J140" s="11"/>
      <c r="K140" s="11">
        <v>10</v>
      </c>
      <c r="L140" s="11"/>
      <c r="M140" s="11">
        <v>1</v>
      </c>
      <c r="N140" s="11"/>
      <c r="O140" s="11"/>
      <c r="P140" s="11"/>
      <c r="Q140" s="11"/>
      <c r="R140" s="11">
        <v>1.5</v>
      </c>
      <c r="S140" s="11">
        <v>1</v>
      </c>
      <c r="T140" s="11">
        <v>1</v>
      </c>
      <c r="U140" s="11"/>
      <c r="V140" s="11"/>
      <c r="W140" s="11">
        <v>6</v>
      </c>
      <c r="X140" s="11"/>
      <c r="Y140" s="11">
        <v>6</v>
      </c>
      <c r="Z140" s="11"/>
      <c r="AA140" s="11">
        <v>0.7</v>
      </c>
      <c r="AB140" s="11"/>
      <c r="AC140" s="11">
        <v>3</v>
      </c>
      <c r="AD140" s="11">
        <v>2</v>
      </c>
      <c r="AE140" s="11">
        <v>9.3</v>
      </c>
    </row>
    <row r="141" ht="21.75" customHeight="1" spans="1:31">
      <c r="A141" s="51" t="s">
        <v>499</v>
      </c>
      <c r="B141" s="11">
        <v>50</v>
      </c>
      <c r="C141" s="11">
        <v>38.3</v>
      </c>
      <c r="D141" s="11">
        <v>10.5</v>
      </c>
      <c r="E141" s="11">
        <v>8</v>
      </c>
      <c r="F141" s="11">
        <v>0.2</v>
      </c>
      <c r="G141" s="11">
        <v>0.3</v>
      </c>
      <c r="H141" s="11">
        <v>1.3</v>
      </c>
      <c r="I141" s="11">
        <v>1</v>
      </c>
      <c r="J141" s="11"/>
      <c r="K141" s="11">
        <v>15</v>
      </c>
      <c r="L141" s="11"/>
      <c r="M141" s="11">
        <v>2</v>
      </c>
      <c r="N141" s="11"/>
      <c r="O141" s="11"/>
      <c r="P141" s="11"/>
      <c r="Q141" s="11"/>
      <c r="R141" s="11"/>
      <c r="S141" s="11"/>
      <c r="T141" s="11"/>
      <c r="U141" s="11"/>
      <c r="V141" s="11"/>
      <c r="W141" s="11">
        <v>7</v>
      </c>
      <c r="X141" s="11"/>
      <c r="Y141" s="11"/>
      <c r="Z141" s="11">
        <v>7</v>
      </c>
      <c r="AA141" s="11">
        <v>1.5</v>
      </c>
      <c r="AB141" s="11"/>
      <c r="AC141" s="11">
        <v>2.2</v>
      </c>
      <c r="AD141" s="11">
        <v>1</v>
      </c>
      <c r="AE141" s="11"/>
    </row>
    <row r="142" ht="21.75" customHeight="1" spans="1:31">
      <c r="A142" s="51" t="s">
        <v>337</v>
      </c>
      <c r="B142" s="11">
        <v>131</v>
      </c>
      <c r="C142" s="11">
        <v>88</v>
      </c>
      <c r="D142" s="11">
        <v>32.8</v>
      </c>
      <c r="E142" s="11">
        <v>2</v>
      </c>
      <c r="F142" s="11"/>
      <c r="G142" s="11">
        <v>1.2</v>
      </c>
      <c r="H142" s="11">
        <v>11</v>
      </c>
      <c r="I142" s="11">
        <v>3</v>
      </c>
      <c r="J142" s="11"/>
      <c r="K142" s="11">
        <v>22</v>
      </c>
      <c r="L142" s="11"/>
      <c r="M142" s="11">
        <v>3</v>
      </c>
      <c r="N142" s="11"/>
      <c r="O142" s="11">
        <v>13</v>
      </c>
      <c r="P142" s="11"/>
      <c r="Q142" s="11">
        <v>3</v>
      </c>
      <c r="R142" s="11">
        <v>2</v>
      </c>
      <c r="S142" s="11"/>
      <c r="T142" s="11"/>
      <c r="U142" s="11"/>
      <c r="V142" s="11"/>
      <c r="W142" s="11">
        <v>5</v>
      </c>
      <c r="X142" s="11"/>
      <c r="Y142" s="11">
        <v>5</v>
      </c>
      <c r="Z142" s="11"/>
      <c r="AA142" s="11">
        <v>2.5</v>
      </c>
      <c r="AB142" s="11"/>
      <c r="AC142" s="11">
        <v>7.5</v>
      </c>
      <c r="AD142" s="11">
        <v>18</v>
      </c>
      <c r="AE142" s="11">
        <v>5</v>
      </c>
    </row>
    <row r="143" ht="21.75" customHeight="1" spans="1:31">
      <c r="A143" s="51" t="s">
        <v>339</v>
      </c>
      <c r="B143" s="11">
        <v>39</v>
      </c>
      <c r="C143" s="11">
        <v>18</v>
      </c>
      <c r="D143" s="11">
        <v>10</v>
      </c>
      <c r="E143" s="11">
        <v>1</v>
      </c>
      <c r="F143" s="11"/>
      <c r="G143" s="11">
        <v>1</v>
      </c>
      <c r="H143" s="11">
        <v>1</v>
      </c>
      <c r="I143" s="11"/>
      <c r="J143" s="11"/>
      <c r="K143" s="11">
        <v>2</v>
      </c>
      <c r="L143" s="11"/>
      <c r="M143" s="11">
        <v>3</v>
      </c>
      <c r="N143" s="11"/>
      <c r="O143" s="11"/>
      <c r="P143" s="11"/>
      <c r="Q143" s="11">
        <v>2</v>
      </c>
      <c r="R143" s="11">
        <v>2</v>
      </c>
      <c r="S143" s="11"/>
      <c r="T143" s="11"/>
      <c r="U143" s="11"/>
      <c r="V143" s="11"/>
      <c r="W143" s="11"/>
      <c r="X143" s="11"/>
      <c r="Y143" s="11"/>
      <c r="Z143" s="11"/>
      <c r="AA143" s="11">
        <v>5</v>
      </c>
      <c r="AB143" s="11"/>
      <c r="AC143" s="11">
        <v>8</v>
      </c>
      <c r="AD143" s="11">
        <v>1</v>
      </c>
      <c r="AE143" s="11">
        <v>3</v>
      </c>
    </row>
    <row r="144" ht="21.75" customHeight="1" spans="1:31">
      <c r="A144" s="51" t="s">
        <v>341</v>
      </c>
      <c r="B144" s="11">
        <v>36</v>
      </c>
      <c r="C144" s="11">
        <v>30</v>
      </c>
      <c r="D144" s="11">
        <v>30</v>
      </c>
      <c r="E144" s="11"/>
      <c r="F144" s="11"/>
      <c r="G144" s="11"/>
      <c r="H144" s="11"/>
      <c r="I144" s="11"/>
      <c r="J144" s="11"/>
      <c r="K144" s="11"/>
      <c r="L144" s="11"/>
      <c r="M144" s="11"/>
      <c r="N144" s="11"/>
      <c r="O144" s="11"/>
      <c r="P144" s="11"/>
      <c r="Q144" s="11"/>
      <c r="R144" s="11"/>
      <c r="S144" s="11"/>
      <c r="T144" s="11"/>
      <c r="U144" s="11"/>
      <c r="V144" s="11"/>
      <c r="W144" s="11"/>
      <c r="X144" s="11"/>
      <c r="Y144" s="11"/>
      <c r="Z144" s="11"/>
      <c r="AA144" s="11">
        <v>6</v>
      </c>
      <c r="AB144" s="11"/>
      <c r="AC144" s="11"/>
      <c r="AD144" s="11"/>
      <c r="AE144" s="11"/>
    </row>
    <row r="145" ht="21.75" customHeight="1" spans="1:31">
      <c r="A145" s="51" t="s">
        <v>343</v>
      </c>
      <c r="B145" s="11">
        <v>24</v>
      </c>
      <c r="C145" s="11">
        <v>21</v>
      </c>
      <c r="D145" s="11">
        <v>9</v>
      </c>
      <c r="E145" s="11"/>
      <c r="F145" s="11"/>
      <c r="G145" s="11">
        <v>1.5</v>
      </c>
      <c r="H145" s="11">
        <v>4.5</v>
      </c>
      <c r="I145" s="11"/>
      <c r="J145" s="11"/>
      <c r="K145" s="11">
        <v>6</v>
      </c>
      <c r="L145" s="11"/>
      <c r="M145" s="11"/>
      <c r="N145" s="11"/>
      <c r="O145" s="11"/>
      <c r="P145" s="11"/>
      <c r="Q145" s="11"/>
      <c r="R145" s="11"/>
      <c r="S145" s="11"/>
      <c r="T145" s="11"/>
      <c r="U145" s="11"/>
      <c r="V145" s="11"/>
      <c r="W145" s="11"/>
      <c r="X145" s="11"/>
      <c r="Y145" s="11"/>
      <c r="Z145" s="11"/>
      <c r="AA145" s="11">
        <v>3</v>
      </c>
      <c r="AB145" s="11"/>
      <c r="AC145" s="11"/>
      <c r="AD145" s="11"/>
      <c r="AE145" s="11"/>
    </row>
    <row r="146" ht="21.75" customHeight="1" spans="1:31">
      <c r="A146" s="51" t="s">
        <v>345</v>
      </c>
      <c r="B146" s="11">
        <v>24</v>
      </c>
      <c r="C146" s="11">
        <v>15</v>
      </c>
      <c r="D146" s="11">
        <v>6</v>
      </c>
      <c r="E146" s="11"/>
      <c r="F146" s="11"/>
      <c r="G146" s="11">
        <v>1</v>
      </c>
      <c r="H146" s="11">
        <v>2</v>
      </c>
      <c r="I146" s="11"/>
      <c r="J146" s="11"/>
      <c r="K146" s="11">
        <v>6</v>
      </c>
      <c r="L146" s="11"/>
      <c r="M146" s="11"/>
      <c r="N146" s="11"/>
      <c r="O146" s="11"/>
      <c r="P146" s="11"/>
      <c r="Q146" s="11"/>
      <c r="R146" s="11"/>
      <c r="S146" s="11"/>
      <c r="T146" s="11"/>
      <c r="U146" s="11"/>
      <c r="V146" s="11"/>
      <c r="W146" s="11"/>
      <c r="X146" s="11"/>
      <c r="Y146" s="11"/>
      <c r="Z146" s="11"/>
      <c r="AA146" s="11">
        <v>1</v>
      </c>
      <c r="AB146" s="11"/>
      <c r="AC146" s="11">
        <v>5</v>
      </c>
      <c r="AD146" s="11"/>
      <c r="AE146" s="11">
        <v>3</v>
      </c>
    </row>
    <row r="147" ht="21.75" customHeight="1" spans="1:31">
      <c r="A147" s="51" t="s">
        <v>347</v>
      </c>
      <c r="B147" s="11">
        <v>28</v>
      </c>
      <c r="C147" s="11">
        <v>15</v>
      </c>
      <c r="D147" s="11">
        <v>5</v>
      </c>
      <c r="E147" s="11"/>
      <c r="F147" s="11"/>
      <c r="G147" s="11">
        <v>1</v>
      </c>
      <c r="H147" s="11">
        <v>4</v>
      </c>
      <c r="I147" s="11"/>
      <c r="J147" s="11"/>
      <c r="K147" s="11">
        <v>4</v>
      </c>
      <c r="L147" s="11"/>
      <c r="M147" s="11">
        <v>1</v>
      </c>
      <c r="N147" s="11"/>
      <c r="O147" s="11"/>
      <c r="P147" s="11"/>
      <c r="Q147" s="11"/>
      <c r="R147" s="11"/>
      <c r="S147" s="11"/>
      <c r="T147" s="11"/>
      <c r="U147" s="11"/>
      <c r="V147" s="11"/>
      <c r="W147" s="11"/>
      <c r="X147" s="11"/>
      <c r="Y147" s="11"/>
      <c r="Z147" s="11"/>
      <c r="AA147" s="11">
        <v>1</v>
      </c>
      <c r="AB147" s="11"/>
      <c r="AC147" s="11">
        <v>5</v>
      </c>
      <c r="AD147" s="11"/>
      <c r="AE147" s="11">
        <v>7</v>
      </c>
    </row>
    <row r="148" ht="21.75" customHeight="1" spans="1:31">
      <c r="A148" s="51" t="s">
        <v>348</v>
      </c>
      <c r="B148" s="11">
        <v>31</v>
      </c>
      <c r="C148" s="11">
        <v>28.5</v>
      </c>
      <c r="D148" s="11">
        <v>12</v>
      </c>
      <c r="E148" s="11"/>
      <c r="F148" s="11"/>
      <c r="G148" s="11">
        <v>1</v>
      </c>
      <c r="H148" s="11">
        <v>5</v>
      </c>
      <c r="I148" s="11">
        <v>2</v>
      </c>
      <c r="J148" s="11"/>
      <c r="K148" s="11">
        <v>7.5</v>
      </c>
      <c r="L148" s="11"/>
      <c r="M148" s="11">
        <v>1</v>
      </c>
      <c r="N148" s="11"/>
      <c r="O148" s="11"/>
      <c r="P148" s="11"/>
      <c r="Q148" s="11"/>
      <c r="R148" s="11">
        <v>0.5</v>
      </c>
      <c r="S148" s="11"/>
      <c r="T148" s="11"/>
      <c r="U148" s="11"/>
      <c r="V148" s="11"/>
      <c r="W148" s="11"/>
      <c r="X148" s="11"/>
      <c r="Y148" s="11"/>
      <c r="Z148" s="11"/>
      <c r="AA148" s="11"/>
      <c r="AB148" s="11"/>
      <c r="AC148" s="11"/>
      <c r="AD148" s="11"/>
      <c r="AE148" s="11">
        <v>2</v>
      </c>
    </row>
    <row r="149" ht="21.75" customHeight="1" spans="1:31">
      <c r="A149" s="51" t="s">
        <v>349</v>
      </c>
      <c r="B149" s="11">
        <v>147</v>
      </c>
      <c r="C149" s="11">
        <v>71</v>
      </c>
      <c r="D149" s="11">
        <v>29.5</v>
      </c>
      <c r="E149" s="11"/>
      <c r="F149" s="11"/>
      <c r="G149" s="11">
        <v>0.5</v>
      </c>
      <c r="H149" s="11">
        <v>4.5</v>
      </c>
      <c r="I149" s="11">
        <v>2.5</v>
      </c>
      <c r="J149" s="11">
        <v>5</v>
      </c>
      <c r="K149" s="11">
        <v>10</v>
      </c>
      <c r="L149" s="11"/>
      <c r="M149" s="11">
        <v>5</v>
      </c>
      <c r="N149" s="11"/>
      <c r="O149" s="11">
        <v>14</v>
      </c>
      <c r="P149" s="11"/>
      <c r="Q149" s="11">
        <v>4</v>
      </c>
      <c r="R149" s="11">
        <v>10</v>
      </c>
      <c r="S149" s="11">
        <v>10</v>
      </c>
      <c r="T149" s="11"/>
      <c r="U149" s="11">
        <v>10</v>
      </c>
      <c r="V149" s="11"/>
      <c r="W149" s="11"/>
      <c r="X149" s="11"/>
      <c r="Y149" s="11"/>
      <c r="Z149" s="11"/>
      <c r="AA149" s="11">
        <v>2.5</v>
      </c>
      <c r="AB149" s="11"/>
      <c r="AC149" s="11">
        <v>4.5</v>
      </c>
      <c r="AD149" s="11">
        <v>33</v>
      </c>
      <c r="AE149" s="11">
        <v>12</v>
      </c>
    </row>
    <row r="150" ht="21.75" customHeight="1" spans="1:31">
      <c r="A150" s="51" t="s">
        <v>350</v>
      </c>
      <c r="B150" s="11">
        <v>25</v>
      </c>
      <c r="C150" s="11">
        <v>17.7</v>
      </c>
      <c r="D150" s="11">
        <v>9.6</v>
      </c>
      <c r="E150" s="11">
        <v>4</v>
      </c>
      <c r="F150" s="11">
        <v>0.1</v>
      </c>
      <c r="G150" s="11"/>
      <c r="H150" s="11">
        <v>0.4</v>
      </c>
      <c r="I150" s="11">
        <v>0.6</v>
      </c>
      <c r="J150" s="11"/>
      <c r="K150" s="11"/>
      <c r="L150" s="11">
        <v>2</v>
      </c>
      <c r="M150" s="11">
        <v>1</v>
      </c>
      <c r="N150" s="11"/>
      <c r="O150" s="11"/>
      <c r="P150" s="11"/>
      <c r="Q150" s="11"/>
      <c r="R150" s="11"/>
      <c r="S150" s="11"/>
      <c r="T150" s="11"/>
      <c r="U150" s="11"/>
      <c r="V150" s="11"/>
      <c r="W150" s="11">
        <v>5</v>
      </c>
      <c r="X150" s="11"/>
      <c r="Y150" s="11">
        <v>5</v>
      </c>
      <c r="Z150" s="11"/>
      <c r="AA150" s="11">
        <v>1.2</v>
      </c>
      <c r="AB150" s="11"/>
      <c r="AC150" s="11">
        <v>0.6</v>
      </c>
      <c r="AD150" s="11">
        <v>0.5</v>
      </c>
      <c r="AE150" s="11"/>
    </row>
    <row r="151" ht="21.75" customHeight="1" spans="1:31">
      <c r="A151" s="51" t="s">
        <v>352</v>
      </c>
      <c r="B151" s="11">
        <v>442</v>
      </c>
      <c r="C151" s="11">
        <v>229</v>
      </c>
      <c r="D151" s="11">
        <v>45</v>
      </c>
      <c r="E151" s="11">
        <v>14</v>
      </c>
      <c r="F151" s="11"/>
      <c r="G151" s="11">
        <v>10</v>
      </c>
      <c r="H151" s="11">
        <v>30</v>
      </c>
      <c r="I151" s="11">
        <v>24</v>
      </c>
      <c r="J151" s="11"/>
      <c r="K151" s="11">
        <v>54</v>
      </c>
      <c r="L151" s="11"/>
      <c r="M151" s="11">
        <v>10</v>
      </c>
      <c r="N151" s="11"/>
      <c r="O151" s="11">
        <v>42</v>
      </c>
      <c r="P151" s="11"/>
      <c r="Q151" s="11">
        <v>4</v>
      </c>
      <c r="R151" s="11">
        <v>4</v>
      </c>
      <c r="S151" s="11"/>
      <c r="T151" s="11"/>
      <c r="U151" s="11"/>
      <c r="V151" s="11"/>
      <c r="W151" s="11">
        <v>30</v>
      </c>
      <c r="X151" s="11"/>
      <c r="Y151" s="11">
        <v>30</v>
      </c>
      <c r="Z151" s="11"/>
      <c r="AA151" s="11">
        <v>10</v>
      </c>
      <c r="AB151" s="11"/>
      <c r="AC151" s="11">
        <v>30</v>
      </c>
      <c r="AD151" s="11">
        <v>20</v>
      </c>
      <c r="AE151" s="11">
        <v>115</v>
      </c>
    </row>
    <row r="152" ht="21.75" customHeight="1" spans="1:31">
      <c r="A152" s="51" t="s">
        <v>354</v>
      </c>
      <c r="B152" s="11">
        <v>223</v>
      </c>
      <c r="C152" s="11">
        <v>87</v>
      </c>
      <c r="D152" s="11">
        <v>16</v>
      </c>
      <c r="E152" s="11">
        <v>10</v>
      </c>
      <c r="F152" s="11"/>
      <c r="G152" s="11">
        <v>1</v>
      </c>
      <c r="H152" s="11">
        <v>7</v>
      </c>
      <c r="I152" s="11">
        <v>6</v>
      </c>
      <c r="J152" s="11"/>
      <c r="K152" s="11">
        <v>20</v>
      </c>
      <c r="L152" s="11"/>
      <c r="M152" s="11">
        <v>6</v>
      </c>
      <c r="N152" s="11"/>
      <c r="O152" s="11">
        <v>21</v>
      </c>
      <c r="P152" s="11"/>
      <c r="Q152" s="11">
        <v>1</v>
      </c>
      <c r="R152" s="11">
        <v>4</v>
      </c>
      <c r="S152" s="11">
        <v>20</v>
      </c>
      <c r="T152" s="11"/>
      <c r="U152" s="11">
        <v>20</v>
      </c>
      <c r="V152" s="11"/>
      <c r="W152" s="11">
        <v>35</v>
      </c>
      <c r="X152" s="11"/>
      <c r="Y152" s="11">
        <v>35</v>
      </c>
      <c r="Z152" s="11"/>
      <c r="AA152" s="11">
        <v>5</v>
      </c>
      <c r="AB152" s="11"/>
      <c r="AC152" s="11">
        <v>10</v>
      </c>
      <c r="AD152" s="11">
        <v>15</v>
      </c>
      <c r="AE152" s="11">
        <v>46</v>
      </c>
    </row>
    <row r="153" ht="21.75" customHeight="1" spans="1:31">
      <c r="A153" s="51" t="s">
        <v>356</v>
      </c>
      <c r="B153" s="11">
        <v>225.5</v>
      </c>
      <c r="C153" s="11">
        <v>146.5</v>
      </c>
      <c r="D153" s="11">
        <v>25</v>
      </c>
      <c r="E153" s="11">
        <v>2</v>
      </c>
      <c r="F153" s="11"/>
      <c r="G153" s="11">
        <v>2</v>
      </c>
      <c r="H153" s="11">
        <v>10</v>
      </c>
      <c r="I153" s="11">
        <v>12</v>
      </c>
      <c r="J153" s="11">
        <v>20</v>
      </c>
      <c r="K153" s="11">
        <v>30</v>
      </c>
      <c r="L153" s="11"/>
      <c r="M153" s="11">
        <v>5</v>
      </c>
      <c r="N153" s="11"/>
      <c r="O153" s="11">
        <v>40.5</v>
      </c>
      <c r="P153" s="11"/>
      <c r="Q153" s="11">
        <v>6</v>
      </c>
      <c r="R153" s="11">
        <v>15</v>
      </c>
      <c r="S153" s="11"/>
      <c r="T153" s="11"/>
      <c r="U153" s="11"/>
      <c r="V153" s="11"/>
      <c r="W153" s="11">
        <v>23</v>
      </c>
      <c r="X153" s="11">
        <v>3</v>
      </c>
      <c r="Y153" s="11">
        <v>20</v>
      </c>
      <c r="Z153" s="11"/>
      <c r="AA153" s="11">
        <v>4</v>
      </c>
      <c r="AB153" s="11"/>
      <c r="AC153" s="11">
        <v>10</v>
      </c>
      <c r="AD153" s="11">
        <v>10</v>
      </c>
      <c r="AE153" s="11">
        <v>11</v>
      </c>
    </row>
    <row r="154" ht="21.75" customHeight="1" spans="1:31">
      <c r="A154" s="51" t="s">
        <v>358</v>
      </c>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row>
    <row r="155" ht="21.75" customHeight="1" spans="1:31">
      <c r="A155" s="51" t="s">
        <v>360</v>
      </c>
      <c r="B155" s="11">
        <v>47</v>
      </c>
      <c r="C155" s="11">
        <v>25.7</v>
      </c>
      <c r="D155" s="11">
        <v>5</v>
      </c>
      <c r="E155" s="11">
        <v>2</v>
      </c>
      <c r="F155" s="11"/>
      <c r="G155" s="11"/>
      <c r="H155" s="11">
        <v>3</v>
      </c>
      <c r="I155" s="11">
        <v>1</v>
      </c>
      <c r="J155" s="11"/>
      <c r="K155" s="11">
        <v>6.7</v>
      </c>
      <c r="L155" s="11">
        <v>2</v>
      </c>
      <c r="M155" s="11">
        <v>2</v>
      </c>
      <c r="N155" s="11">
        <v>4</v>
      </c>
      <c r="O155" s="11"/>
      <c r="P155" s="11"/>
      <c r="Q155" s="11">
        <v>0.3</v>
      </c>
      <c r="R155" s="11">
        <v>1</v>
      </c>
      <c r="S155" s="11">
        <v>0.5</v>
      </c>
      <c r="T155" s="11">
        <v>0.5</v>
      </c>
      <c r="U155" s="11"/>
      <c r="V155" s="11"/>
      <c r="W155" s="11">
        <v>10</v>
      </c>
      <c r="X155" s="11">
        <v>2</v>
      </c>
      <c r="Y155" s="11">
        <v>3</v>
      </c>
      <c r="Z155" s="11">
        <v>5</v>
      </c>
      <c r="AA155" s="11">
        <v>0.5</v>
      </c>
      <c r="AB155" s="11"/>
      <c r="AC155" s="11">
        <v>1</v>
      </c>
      <c r="AD155" s="11">
        <v>5</v>
      </c>
      <c r="AE155" s="11">
        <v>3</v>
      </c>
    </row>
    <row r="156" ht="21.75" customHeight="1" spans="1:31">
      <c r="A156" s="51" t="s">
        <v>362</v>
      </c>
      <c r="B156" s="11">
        <v>40</v>
      </c>
      <c r="C156" s="11">
        <v>18</v>
      </c>
      <c r="D156" s="11">
        <v>1.5</v>
      </c>
      <c r="E156" s="11"/>
      <c r="F156" s="11">
        <v>0.5</v>
      </c>
      <c r="G156" s="11">
        <v>0.5</v>
      </c>
      <c r="H156" s="11">
        <v>4.5</v>
      </c>
      <c r="I156" s="11">
        <v>5</v>
      </c>
      <c r="J156" s="11">
        <v>1</v>
      </c>
      <c r="K156" s="11">
        <v>2</v>
      </c>
      <c r="L156" s="11"/>
      <c r="M156" s="11"/>
      <c r="N156" s="11">
        <v>3</v>
      </c>
      <c r="O156" s="11"/>
      <c r="P156" s="11"/>
      <c r="Q156" s="11"/>
      <c r="R156" s="11">
        <v>1</v>
      </c>
      <c r="S156" s="11"/>
      <c r="T156" s="11"/>
      <c r="U156" s="11"/>
      <c r="V156" s="11"/>
      <c r="W156" s="11">
        <v>2</v>
      </c>
      <c r="X156" s="11"/>
      <c r="Y156" s="11">
        <v>2</v>
      </c>
      <c r="Z156" s="11"/>
      <c r="AA156" s="11"/>
      <c r="AB156" s="11"/>
      <c r="AC156" s="11"/>
      <c r="AD156" s="11">
        <v>1</v>
      </c>
      <c r="AE156" s="11">
        <v>18</v>
      </c>
    </row>
    <row r="157" ht="21.75" customHeight="1" spans="1:31">
      <c r="A157" s="51" t="s">
        <v>366</v>
      </c>
      <c r="B157" s="11">
        <v>198.6</v>
      </c>
      <c r="C157" s="11">
        <v>139.3</v>
      </c>
      <c r="D157" s="11">
        <v>35.7</v>
      </c>
      <c r="E157" s="11">
        <v>7</v>
      </c>
      <c r="F157" s="11"/>
      <c r="G157" s="11">
        <v>4</v>
      </c>
      <c r="H157" s="11">
        <v>12</v>
      </c>
      <c r="I157" s="11">
        <v>4</v>
      </c>
      <c r="J157" s="11">
        <v>8</v>
      </c>
      <c r="K157" s="11">
        <v>45</v>
      </c>
      <c r="L157" s="11"/>
      <c r="M157" s="11">
        <v>4.4</v>
      </c>
      <c r="N157" s="11"/>
      <c r="O157" s="11">
        <v>19.2</v>
      </c>
      <c r="P157" s="11"/>
      <c r="Q157" s="11">
        <v>4.8</v>
      </c>
      <c r="R157" s="11">
        <v>5</v>
      </c>
      <c r="S157" s="11"/>
      <c r="T157" s="11"/>
      <c r="U157" s="11"/>
      <c r="V157" s="11"/>
      <c r="W157" s="11">
        <v>12</v>
      </c>
      <c r="X157" s="11"/>
      <c r="Y157" s="11">
        <v>6</v>
      </c>
      <c r="Z157" s="11">
        <v>6</v>
      </c>
      <c r="AA157" s="11">
        <v>6.5</v>
      </c>
      <c r="AB157" s="11"/>
      <c r="AC157" s="11">
        <v>13</v>
      </c>
      <c r="AD157" s="11">
        <v>8</v>
      </c>
      <c r="AE157" s="11">
        <v>10</v>
      </c>
    </row>
    <row r="158" ht="21.75" customHeight="1" spans="1:31">
      <c r="A158" s="51" t="s">
        <v>368</v>
      </c>
      <c r="B158" s="11">
        <v>82</v>
      </c>
      <c r="C158" s="11">
        <v>58.1</v>
      </c>
      <c r="D158" s="11">
        <v>10</v>
      </c>
      <c r="E158" s="11">
        <v>2</v>
      </c>
      <c r="F158" s="11"/>
      <c r="G158" s="11">
        <v>2.1</v>
      </c>
      <c r="H158" s="11">
        <v>8</v>
      </c>
      <c r="I158" s="11">
        <v>2</v>
      </c>
      <c r="J158" s="11">
        <v>11</v>
      </c>
      <c r="K158" s="11">
        <v>10</v>
      </c>
      <c r="L158" s="11"/>
      <c r="M158" s="11">
        <v>3</v>
      </c>
      <c r="N158" s="11"/>
      <c r="O158" s="11">
        <v>10</v>
      </c>
      <c r="P158" s="11"/>
      <c r="Q158" s="11"/>
      <c r="R158" s="11"/>
      <c r="S158" s="11"/>
      <c r="T158" s="11"/>
      <c r="U158" s="11"/>
      <c r="V158" s="11"/>
      <c r="W158" s="11"/>
      <c r="X158" s="11"/>
      <c r="Y158" s="11"/>
      <c r="Z158" s="11"/>
      <c r="AA158" s="11">
        <v>3.5</v>
      </c>
      <c r="AB158" s="11"/>
      <c r="AC158" s="11">
        <v>3.4</v>
      </c>
      <c r="AD158" s="11">
        <v>15</v>
      </c>
      <c r="AE158" s="11">
        <v>2</v>
      </c>
    </row>
    <row r="159" ht="21.75" customHeight="1" spans="1:31">
      <c r="A159" s="51" t="s">
        <v>370</v>
      </c>
      <c r="B159" s="11">
        <v>27.8</v>
      </c>
      <c r="C159" s="11">
        <v>20.2</v>
      </c>
      <c r="D159" s="11">
        <v>15.2</v>
      </c>
      <c r="E159" s="11">
        <v>1</v>
      </c>
      <c r="F159" s="11">
        <v>0.5</v>
      </c>
      <c r="G159" s="11">
        <v>0.1</v>
      </c>
      <c r="H159" s="11">
        <v>0.6</v>
      </c>
      <c r="I159" s="11">
        <v>0.2</v>
      </c>
      <c r="J159" s="11">
        <v>0.6</v>
      </c>
      <c r="K159" s="11">
        <v>1.2</v>
      </c>
      <c r="L159" s="11"/>
      <c r="M159" s="11">
        <v>0.8</v>
      </c>
      <c r="N159" s="11"/>
      <c r="O159" s="11"/>
      <c r="P159" s="11"/>
      <c r="Q159" s="11">
        <v>2</v>
      </c>
      <c r="R159" s="11">
        <v>0.2</v>
      </c>
      <c r="S159" s="11"/>
      <c r="T159" s="11"/>
      <c r="U159" s="11"/>
      <c r="V159" s="11"/>
      <c r="W159" s="11"/>
      <c r="X159" s="11"/>
      <c r="Y159" s="11"/>
      <c r="Z159" s="11"/>
      <c r="AA159" s="11">
        <v>1</v>
      </c>
      <c r="AB159" s="11"/>
      <c r="AC159" s="11">
        <v>3.4</v>
      </c>
      <c r="AD159" s="11">
        <v>1</v>
      </c>
      <c r="AE159" s="11"/>
    </row>
    <row r="160" ht="21.75" customHeight="1" spans="1:31">
      <c r="A160" s="51" t="s">
        <v>372</v>
      </c>
      <c r="B160" s="11">
        <v>19</v>
      </c>
      <c r="C160" s="11">
        <v>12.5</v>
      </c>
      <c r="D160" s="11">
        <v>1.7</v>
      </c>
      <c r="E160" s="11"/>
      <c r="F160" s="11"/>
      <c r="G160" s="11"/>
      <c r="H160" s="11">
        <v>9.8</v>
      </c>
      <c r="I160" s="11"/>
      <c r="J160" s="11"/>
      <c r="K160" s="11"/>
      <c r="L160" s="11"/>
      <c r="M160" s="11">
        <v>1</v>
      </c>
      <c r="N160" s="11"/>
      <c r="O160" s="11"/>
      <c r="P160" s="11"/>
      <c r="Q160" s="11"/>
      <c r="R160" s="11"/>
      <c r="S160" s="11"/>
      <c r="T160" s="11"/>
      <c r="U160" s="11"/>
      <c r="V160" s="11"/>
      <c r="W160" s="11"/>
      <c r="X160" s="11"/>
      <c r="Y160" s="11"/>
      <c r="Z160" s="11"/>
      <c r="AA160" s="11">
        <v>1.6</v>
      </c>
      <c r="AB160" s="11"/>
      <c r="AC160" s="11">
        <v>4.9</v>
      </c>
      <c r="AD160" s="11"/>
      <c r="AE160" s="11"/>
    </row>
    <row r="161" ht="21.75" customHeight="1" spans="1:31">
      <c r="A161" s="51" t="s">
        <v>374</v>
      </c>
      <c r="B161" s="11">
        <v>117.9</v>
      </c>
      <c r="C161" s="11">
        <v>41.2</v>
      </c>
      <c r="D161" s="11">
        <v>15</v>
      </c>
      <c r="E161" s="11">
        <v>1</v>
      </c>
      <c r="F161" s="11">
        <v>0.5</v>
      </c>
      <c r="G161" s="11">
        <v>1</v>
      </c>
      <c r="H161" s="11">
        <v>2</v>
      </c>
      <c r="I161" s="11">
        <v>1.8</v>
      </c>
      <c r="J161" s="11"/>
      <c r="K161" s="11">
        <v>8</v>
      </c>
      <c r="L161" s="11"/>
      <c r="M161" s="11">
        <v>2</v>
      </c>
      <c r="N161" s="11">
        <v>4</v>
      </c>
      <c r="O161" s="11">
        <v>5.9</v>
      </c>
      <c r="P161" s="11"/>
      <c r="Q161" s="11">
        <v>5</v>
      </c>
      <c r="R161" s="11">
        <v>15</v>
      </c>
      <c r="S161" s="11"/>
      <c r="T161" s="11"/>
      <c r="U161" s="11"/>
      <c r="V161" s="11"/>
      <c r="W161" s="11">
        <v>40</v>
      </c>
      <c r="X161" s="11"/>
      <c r="Y161" s="11">
        <v>10</v>
      </c>
      <c r="Z161" s="11">
        <v>30</v>
      </c>
      <c r="AA161" s="11">
        <v>2.1</v>
      </c>
      <c r="AB161" s="11"/>
      <c r="AC161" s="11">
        <v>4.6</v>
      </c>
      <c r="AD161" s="11"/>
      <c r="AE161" s="11">
        <v>10</v>
      </c>
    </row>
    <row r="162" ht="21.75" customHeight="1" spans="1:31">
      <c r="A162" s="51" t="s">
        <v>376</v>
      </c>
      <c r="B162" s="11">
        <v>131</v>
      </c>
      <c r="C162" s="11">
        <v>91.6</v>
      </c>
      <c r="D162" s="11">
        <v>28</v>
      </c>
      <c r="E162" s="11">
        <v>9</v>
      </c>
      <c r="F162" s="11">
        <v>3</v>
      </c>
      <c r="G162" s="11">
        <v>0.1</v>
      </c>
      <c r="H162" s="11">
        <v>15</v>
      </c>
      <c r="I162" s="11">
        <v>19</v>
      </c>
      <c r="J162" s="11"/>
      <c r="K162" s="11">
        <v>2.5</v>
      </c>
      <c r="L162" s="11"/>
      <c r="M162" s="11">
        <v>4</v>
      </c>
      <c r="N162" s="11"/>
      <c r="O162" s="11">
        <v>11</v>
      </c>
      <c r="P162" s="11"/>
      <c r="Q162" s="11">
        <v>2</v>
      </c>
      <c r="R162" s="11">
        <v>2</v>
      </c>
      <c r="S162" s="11"/>
      <c r="T162" s="11"/>
      <c r="U162" s="11"/>
      <c r="V162" s="11"/>
      <c r="W162" s="11">
        <v>10.1</v>
      </c>
      <c r="X162" s="11"/>
      <c r="Y162" s="11">
        <v>5.1</v>
      </c>
      <c r="Z162" s="11">
        <v>5</v>
      </c>
      <c r="AA162" s="11">
        <v>5.8</v>
      </c>
      <c r="AB162" s="11"/>
      <c r="AC162" s="11">
        <v>9.5</v>
      </c>
      <c r="AD162" s="11"/>
      <c r="AE162" s="11">
        <v>10</v>
      </c>
    </row>
    <row r="163" ht="21.75" customHeight="1" spans="1:31">
      <c r="A163" s="51" t="s">
        <v>378</v>
      </c>
      <c r="B163" s="11">
        <v>60</v>
      </c>
      <c r="C163" s="11">
        <v>32.1</v>
      </c>
      <c r="D163" s="11">
        <v>9</v>
      </c>
      <c r="E163" s="11">
        <v>2</v>
      </c>
      <c r="F163" s="11">
        <v>0.3</v>
      </c>
      <c r="G163" s="11">
        <v>1.2</v>
      </c>
      <c r="H163" s="11">
        <v>3.6</v>
      </c>
      <c r="I163" s="11">
        <v>5</v>
      </c>
      <c r="J163" s="11"/>
      <c r="K163" s="11">
        <v>2</v>
      </c>
      <c r="L163" s="11"/>
      <c r="M163" s="11">
        <v>2</v>
      </c>
      <c r="N163" s="11"/>
      <c r="O163" s="11">
        <v>7</v>
      </c>
      <c r="P163" s="11"/>
      <c r="Q163" s="11"/>
      <c r="R163" s="11"/>
      <c r="S163" s="11"/>
      <c r="T163" s="11"/>
      <c r="U163" s="11"/>
      <c r="V163" s="11"/>
      <c r="W163" s="11"/>
      <c r="X163" s="11"/>
      <c r="Y163" s="11"/>
      <c r="Z163" s="11"/>
      <c r="AA163" s="11">
        <v>1</v>
      </c>
      <c r="AB163" s="11"/>
      <c r="AC163" s="11">
        <v>1.2</v>
      </c>
      <c r="AD163" s="11">
        <v>8.1</v>
      </c>
      <c r="AE163" s="11">
        <v>17.6</v>
      </c>
    </row>
    <row r="164" ht="33" customHeight="1" spans="1:31">
      <c r="A164" s="51" t="s">
        <v>380</v>
      </c>
      <c r="B164" s="11">
        <v>25</v>
      </c>
      <c r="C164" s="11">
        <v>18.7</v>
      </c>
      <c r="D164" s="11">
        <v>8</v>
      </c>
      <c r="E164" s="11"/>
      <c r="F164" s="11">
        <v>0.1</v>
      </c>
      <c r="G164" s="11">
        <v>0.1</v>
      </c>
      <c r="H164" s="11">
        <v>3.5</v>
      </c>
      <c r="I164" s="11">
        <v>1</v>
      </c>
      <c r="J164" s="11"/>
      <c r="K164" s="11">
        <v>2</v>
      </c>
      <c r="L164" s="11"/>
      <c r="M164" s="11">
        <v>1</v>
      </c>
      <c r="N164" s="11"/>
      <c r="O164" s="11">
        <v>3</v>
      </c>
      <c r="P164" s="11"/>
      <c r="Q164" s="11"/>
      <c r="R164" s="11"/>
      <c r="S164" s="11"/>
      <c r="T164" s="11"/>
      <c r="U164" s="11"/>
      <c r="V164" s="11"/>
      <c r="W164" s="11"/>
      <c r="X164" s="11"/>
      <c r="Y164" s="11"/>
      <c r="Z164" s="11"/>
      <c r="AA164" s="11">
        <v>2.2</v>
      </c>
      <c r="AB164" s="11"/>
      <c r="AC164" s="11">
        <v>3.1</v>
      </c>
      <c r="AD164" s="11">
        <v>1</v>
      </c>
      <c r="AE164" s="11"/>
    </row>
    <row r="165" ht="21.75" customHeight="1" spans="1:31">
      <c r="A165" s="51" t="s">
        <v>382</v>
      </c>
      <c r="B165" s="11">
        <v>327</v>
      </c>
      <c r="C165" s="11">
        <v>181</v>
      </c>
      <c r="D165" s="11">
        <v>45</v>
      </c>
      <c r="E165" s="11">
        <v>16</v>
      </c>
      <c r="F165" s="11"/>
      <c r="G165" s="11">
        <v>8</v>
      </c>
      <c r="H165" s="11">
        <v>25</v>
      </c>
      <c r="I165" s="11">
        <v>15</v>
      </c>
      <c r="J165" s="11"/>
      <c r="K165" s="11">
        <v>35</v>
      </c>
      <c r="L165" s="11"/>
      <c r="M165" s="11">
        <v>7</v>
      </c>
      <c r="N165" s="11"/>
      <c r="O165" s="11">
        <v>30</v>
      </c>
      <c r="P165" s="11"/>
      <c r="Q165" s="11">
        <v>14</v>
      </c>
      <c r="R165" s="11">
        <v>5</v>
      </c>
      <c r="S165" s="11">
        <v>35</v>
      </c>
      <c r="T165" s="11"/>
      <c r="U165" s="11">
        <v>35</v>
      </c>
      <c r="V165" s="11"/>
      <c r="W165" s="11">
        <v>33</v>
      </c>
      <c r="X165" s="11"/>
      <c r="Y165" s="11">
        <v>33</v>
      </c>
      <c r="Z165" s="11"/>
      <c r="AA165" s="11">
        <v>11.8</v>
      </c>
      <c r="AB165" s="11"/>
      <c r="AC165" s="11">
        <v>9.8</v>
      </c>
      <c r="AD165" s="11">
        <v>22</v>
      </c>
      <c r="AE165" s="11">
        <v>15.4</v>
      </c>
    </row>
    <row r="166" ht="21.75" customHeight="1" spans="1:31">
      <c r="A166" s="51" t="s">
        <v>384</v>
      </c>
      <c r="B166" s="11">
        <v>16</v>
      </c>
      <c r="C166" s="11">
        <v>11</v>
      </c>
      <c r="D166" s="11">
        <v>8</v>
      </c>
      <c r="E166" s="11"/>
      <c r="F166" s="11"/>
      <c r="G166" s="11"/>
      <c r="H166" s="11"/>
      <c r="I166" s="11">
        <v>1</v>
      </c>
      <c r="J166" s="11"/>
      <c r="K166" s="11">
        <v>1</v>
      </c>
      <c r="L166" s="11"/>
      <c r="M166" s="11">
        <v>1</v>
      </c>
      <c r="N166" s="11"/>
      <c r="O166" s="11"/>
      <c r="P166" s="11"/>
      <c r="Q166" s="11"/>
      <c r="R166" s="11"/>
      <c r="S166" s="11"/>
      <c r="T166" s="11"/>
      <c r="U166" s="11"/>
      <c r="V166" s="11"/>
      <c r="W166" s="11"/>
      <c r="X166" s="11"/>
      <c r="Y166" s="11"/>
      <c r="Z166" s="11"/>
      <c r="AA166" s="11">
        <v>1</v>
      </c>
      <c r="AB166" s="11"/>
      <c r="AC166" s="11">
        <v>2</v>
      </c>
      <c r="AD166" s="11"/>
      <c r="AE166" s="11">
        <v>2</v>
      </c>
    </row>
    <row r="167" ht="21.75" customHeight="1" spans="1:31">
      <c r="A167" s="51" t="s">
        <v>386</v>
      </c>
      <c r="B167" s="11">
        <v>78</v>
      </c>
      <c r="C167" s="11">
        <v>63</v>
      </c>
      <c r="D167" s="11">
        <v>29</v>
      </c>
      <c r="E167" s="11">
        <v>5</v>
      </c>
      <c r="F167" s="11"/>
      <c r="G167" s="11">
        <v>2</v>
      </c>
      <c r="H167" s="11">
        <v>5</v>
      </c>
      <c r="I167" s="11">
        <v>4</v>
      </c>
      <c r="J167" s="11"/>
      <c r="K167" s="11">
        <v>8</v>
      </c>
      <c r="L167" s="11"/>
      <c r="M167" s="11">
        <v>2</v>
      </c>
      <c r="N167" s="11"/>
      <c r="O167" s="11">
        <v>8</v>
      </c>
      <c r="P167" s="11"/>
      <c r="Q167" s="11">
        <v>3</v>
      </c>
      <c r="R167" s="11"/>
      <c r="S167" s="11"/>
      <c r="T167" s="11"/>
      <c r="U167" s="11"/>
      <c r="V167" s="11"/>
      <c r="W167" s="11">
        <v>5</v>
      </c>
      <c r="X167" s="11"/>
      <c r="Y167" s="11">
        <v>5</v>
      </c>
      <c r="Z167" s="11"/>
      <c r="AA167" s="11">
        <v>2</v>
      </c>
      <c r="AB167" s="11"/>
      <c r="AC167" s="11">
        <v>3</v>
      </c>
      <c r="AD167" s="11"/>
      <c r="AE167" s="11">
        <v>2</v>
      </c>
    </row>
    <row r="168" ht="21.75" customHeight="1" spans="1:31">
      <c r="A168" s="51" t="s">
        <v>388</v>
      </c>
      <c r="B168" s="11">
        <v>34</v>
      </c>
      <c r="C168" s="11">
        <v>19</v>
      </c>
      <c r="D168" s="11">
        <v>2.5</v>
      </c>
      <c r="E168" s="11">
        <v>2</v>
      </c>
      <c r="F168" s="11"/>
      <c r="G168" s="11">
        <v>0.5</v>
      </c>
      <c r="H168" s="11">
        <v>2</v>
      </c>
      <c r="I168" s="11">
        <v>2.5</v>
      </c>
      <c r="J168" s="11"/>
      <c r="K168" s="11">
        <v>2</v>
      </c>
      <c r="L168" s="11"/>
      <c r="M168" s="11">
        <v>2.5</v>
      </c>
      <c r="N168" s="11"/>
      <c r="O168" s="11">
        <v>5</v>
      </c>
      <c r="P168" s="11"/>
      <c r="Q168" s="11">
        <v>1</v>
      </c>
      <c r="R168" s="11">
        <v>0.5</v>
      </c>
      <c r="S168" s="11"/>
      <c r="T168" s="11"/>
      <c r="U168" s="11"/>
      <c r="V168" s="11"/>
      <c r="W168" s="11">
        <v>5</v>
      </c>
      <c r="X168" s="11"/>
      <c r="Y168" s="11">
        <v>5</v>
      </c>
      <c r="Z168" s="11"/>
      <c r="AA168" s="11">
        <v>3.5</v>
      </c>
      <c r="AB168" s="11"/>
      <c r="AC168" s="11">
        <v>3</v>
      </c>
      <c r="AD168" s="11">
        <v>2</v>
      </c>
      <c r="AE168" s="11"/>
    </row>
    <row r="169" ht="21.75" customHeight="1" spans="1:31">
      <c r="A169" s="51" t="s">
        <v>390</v>
      </c>
      <c r="B169" s="11">
        <v>304</v>
      </c>
      <c r="C169" s="11">
        <v>228</v>
      </c>
      <c r="D169" s="11">
        <v>100</v>
      </c>
      <c r="E169" s="11">
        <v>30</v>
      </c>
      <c r="F169" s="11"/>
      <c r="G169" s="11"/>
      <c r="H169" s="11"/>
      <c r="I169" s="11">
        <v>20</v>
      </c>
      <c r="J169" s="11">
        <v>7</v>
      </c>
      <c r="K169" s="11">
        <v>32</v>
      </c>
      <c r="L169" s="11"/>
      <c r="M169" s="11">
        <v>7</v>
      </c>
      <c r="N169" s="11"/>
      <c r="O169" s="11">
        <v>32</v>
      </c>
      <c r="P169" s="11"/>
      <c r="Q169" s="11">
        <v>4.5</v>
      </c>
      <c r="R169" s="11"/>
      <c r="S169" s="11"/>
      <c r="T169" s="11"/>
      <c r="U169" s="11"/>
      <c r="V169" s="11"/>
      <c r="W169" s="11">
        <v>10</v>
      </c>
      <c r="X169" s="11"/>
      <c r="Y169" s="11">
        <v>10</v>
      </c>
      <c r="Z169" s="11"/>
      <c r="AA169" s="11">
        <v>7.4</v>
      </c>
      <c r="AB169" s="11"/>
      <c r="AC169" s="11">
        <v>27</v>
      </c>
      <c r="AD169" s="11">
        <v>20</v>
      </c>
      <c r="AE169" s="11">
        <v>7.1</v>
      </c>
    </row>
    <row r="170" ht="21.75" customHeight="1" spans="1:31">
      <c r="A170" s="51" t="s">
        <v>392</v>
      </c>
      <c r="B170" s="11">
        <v>228.6</v>
      </c>
      <c r="C170" s="11">
        <v>142.5</v>
      </c>
      <c r="D170" s="11">
        <v>37.9</v>
      </c>
      <c r="E170" s="11">
        <v>10</v>
      </c>
      <c r="F170" s="11"/>
      <c r="G170" s="11">
        <v>6</v>
      </c>
      <c r="H170" s="11">
        <v>36</v>
      </c>
      <c r="I170" s="11">
        <v>10</v>
      </c>
      <c r="J170" s="11">
        <v>6</v>
      </c>
      <c r="K170" s="11">
        <v>12</v>
      </c>
      <c r="L170" s="11"/>
      <c r="M170" s="11">
        <v>5.5</v>
      </c>
      <c r="N170" s="11"/>
      <c r="O170" s="11">
        <v>19.1</v>
      </c>
      <c r="P170" s="11"/>
      <c r="Q170" s="11">
        <v>1</v>
      </c>
      <c r="R170" s="11">
        <v>15</v>
      </c>
      <c r="S170" s="11">
        <v>20</v>
      </c>
      <c r="T170" s="11">
        <v>20</v>
      </c>
      <c r="U170" s="11"/>
      <c r="V170" s="11"/>
      <c r="W170" s="11"/>
      <c r="X170" s="11"/>
      <c r="Y170" s="11"/>
      <c r="Z170" s="11"/>
      <c r="AA170" s="11">
        <v>2.9</v>
      </c>
      <c r="AB170" s="11"/>
      <c r="AC170" s="11">
        <v>16</v>
      </c>
      <c r="AD170" s="11">
        <v>15</v>
      </c>
      <c r="AE170" s="11">
        <v>16.2</v>
      </c>
    </row>
    <row r="171" ht="21.75" customHeight="1" spans="1:31">
      <c r="A171" s="51" t="s">
        <v>394</v>
      </c>
      <c r="B171" s="11">
        <v>43.4</v>
      </c>
      <c r="C171" s="11">
        <v>23</v>
      </c>
      <c r="D171" s="11">
        <v>4</v>
      </c>
      <c r="E171" s="11">
        <v>1</v>
      </c>
      <c r="F171" s="11">
        <v>0.2</v>
      </c>
      <c r="G171" s="11">
        <v>0.4</v>
      </c>
      <c r="H171" s="11">
        <v>3</v>
      </c>
      <c r="I171" s="11">
        <v>1</v>
      </c>
      <c r="J171" s="11"/>
      <c r="K171" s="11">
        <v>5</v>
      </c>
      <c r="L171" s="11">
        <v>7</v>
      </c>
      <c r="M171" s="11">
        <v>1.4</v>
      </c>
      <c r="N171" s="11"/>
      <c r="O171" s="11"/>
      <c r="P171" s="11"/>
      <c r="Q171" s="11"/>
      <c r="R171" s="11">
        <v>2</v>
      </c>
      <c r="S171" s="11"/>
      <c r="T171" s="11"/>
      <c r="U171" s="11"/>
      <c r="V171" s="11"/>
      <c r="W171" s="11">
        <v>7</v>
      </c>
      <c r="X171" s="11"/>
      <c r="Y171" s="11">
        <v>7</v>
      </c>
      <c r="Z171" s="11"/>
      <c r="AA171" s="11">
        <v>5.2</v>
      </c>
      <c r="AB171" s="11"/>
      <c r="AC171" s="11">
        <v>4.2</v>
      </c>
      <c r="AD171" s="11">
        <v>1.5</v>
      </c>
      <c r="AE171" s="11">
        <v>0.5</v>
      </c>
    </row>
    <row r="172" ht="21.75" customHeight="1" spans="1:31">
      <c r="A172" s="51" t="s">
        <v>396</v>
      </c>
      <c r="B172" s="11">
        <v>75</v>
      </c>
      <c r="C172" s="11">
        <v>40</v>
      </c>
      <c r="D172" s="11">
        <v>8</v>
      </c>
      <c r="E172" s="11">
        <v>6</v>
      </c>
      <c r="F172" s="11">
        <v>2</v>
      </c>
      <c r="G172" s="11">
        <v>2</v>
      </c>
      <c r="H172" s="11">
        <v>4</v>
      </c>
      <c r="I172" s="11">
        <v>2</v>
      </c>
      <c r="J172" s="11"/>
      <c r="K172" s="11">
        <v>8</v>
      </c>
      <c r="L172" s="11">
        <v>5</v>
      </c>
      <c r="M172" s="11">
        <v>3</v>
      </c>
      <c r="N172" s="11"/>
      <c r="O172" s="11"/>
      <c r="P172" s="11"/>
      <c r="Q172" s="11">
        <v>1</v>
      </c>
      <c r="R172" s="11">
        <v>1</v>
      </c>
      <c r="S172" s="11">
        <v>10</v>
      </c>
      <c r="T172" s="11">
        <v>10</v>
      </c>
      <c r="U172" s="11"/>
      <c r="V172" s="11"/>
      <c r="W172" s="11"/>
      <c r="X172" s="11"/>
      <c r="Y172" s="11"/>
      <c r="Z172" s="11"/>
      <c r="AA172" s="11"/>
      <c r="AB172" s="11"/>
      <c r="AC172" s="11">
        <v>10</v>
      </c>
      <c r="AD172" s="11">
        <v>10</v>
      </c>
      <c r="AE172" s="11">
        <v>3</v>
      </c>
    </row>
    <row r="173" ht="21.75" customHeight="1" spans="1:31">
      <c r="A173" s="51" t="s">
        <v>398</v>
      </c>
      <c r="B173" s="11">
        <v>49.8</v>
      </c>
      <c r="C173" s="11">
        <v>37.3</v>
      </c>
      <c r="D173" s="11">
        <v>10</v>
      </c>
      <c r="E173" s="11"/>
      <c r="F173" s="11">
        <v>4</v>
      </c>
      <c r="G173" s="11">
        <v>3</v>
      </c>
      <c r="H173" s="11">
        <v>10.5</v>
      </c>
      <c r="I173" s="11">
        <v>7</v>
      </c>
      <c r="J173" s="11"/>
      <c r="K173" s="11">
        <v>1</v>
      </c>
      <c r="L173" s="11"/>
      <c r="M173" s="11">
        <v>1.8</v>
      </c>
      <c r="N173" s="11"/>
      <c r="O173" s="11"/>
      <c r="P173" s="11"/>
      <c r="Q173" s="11"/>
      <c r="R173" s="11"/>
      <c r="S173" s="11"/>
      <c r="T173" s="11"/>
      <c r="U173" s="11"/>
      <c r="V173" s="11"/>
      <c r="W173" s="11"/>
      <c r="X173" s="11"/>
      <c r="Y173" s="11"/>
      <c r="Z173" s="11"/>
      <c r="AA173" s="11">
        <v>4.5</v>
      </c>
      <c r="AB173" s="11"/>
      <c r="AC173" s="11">
        <v>8</v>
      </c>
      <c r="AD173" s="11"/>
      <c r="AE173" s="11"/>
    </row>
    <row r="174" ht="21.75" customHeight="1" spans="1:31">
      <c r="A174" s="51" t="s">
        <v>400</v>
      </c>
      <c r="B174" s="11">
        <v>16</v>
      </c>
      <c r="C174" s="11">
        <v>5.9</v>
      </c>
      <c r="D174" s="11">
        <v>3.6</v>
      </c>
      <c r="E174" s="11"/>
      <c r="F174" s="11">
        <v>0.3</v>
      </c>
      <c r="G174" s="11"/>
      <c r="H174" s="11"/>
      <c r="I174" s="11">
        <v>0.5</v>
      </c>
      <c r="J174" s="11"/>
      <c r="K174" s="11">
        <v>0.5</v>
      </c>
      <c r="L174" s="11"/>
      <c r="M174" s="11">
        <v>1</v>
      </c>
      <c r="N174" s="11"/>
      <c r="O174" s="11"/>
      <c r="P174" s="11"/>
      <c r="Q174" s="11">
        <v>0.2</v>
      </c>
      <c r="R174" s="11"/>
      <c r="S174" s="11"/>
      <c r="T174" s="11"/>
      <c r="U174" s="11"/>
      <c r="V174" s="11"/>
      <c r="W174" s="11">
        <v>5.4</v>
      </c>
      <c r="X174" s="11"/>
      <c r="Y174" s="11">
        <v>5.4</v>
      </c>
      <c r="Z174" s="11"/>
      <c r="AA174" s="11">
        <v>0.5</v>
      </c>
      <c r="AB174" s="11"/>
      <c r="AC174" s="11">
        <v>2</v>
      </c>
      <c r="AD174" s="11">
        <v>2</v>
      </c>
      <c r="AE174" s="11"/>
    </row>
    <row r="175" ht="21.75" customHeight="1" spans="1:31">
      <c r="A175" s="51" t="s">
        <v>402</v>
      </c>
      <c r="B175" s="11">
        <v>16</v>
      </c>
      <c r="C175" s="11">
        <v>12.8</v>
      </c>
      <c r="D175" s="11">
        <v>1</v>
      </c>
      <c r="E175" s="11"/>
      <c r="F175" s="11"/>
      <c r="G175" s="11"/>
      <c r="H175" s="11">
        <v>2</v>
      </c>
      <c r="I175" s="11">
        <v>7.8</v>
      </c>
      <c r="J175" s="11"/>
      <c r="K175" s="11">
        <v>1</v>
      </c>
      <c r="L175" s="11"/>
      <c r="M175" s="11">
        <v>1</v>
      </c>
      <c r="N175" s="11"/>
      <c r="O175" s="11"/>
      <c r="P175" s="11"/>
      <c r="Q175" s="11"/>
      <c r="R175" s="11"/>
      <c r="S175" s="11"/>
      <c r="T175" s="11"/>
      <c r="U175" s="11"/>
      <c r="V175" s="11"/>
      <c r="W175" s="11">
        <v>2</v>
      </c>
      <c r="X175" s="11"/>
      <c r="Y175" s="11">
        <v>2</v>
      </c>
      <c r="Z175" s="11"/>
      <c r="AA175" s="11">
        <v>0.2</v>
      </c>
      <c r="AB175" s="11"/>
      <c r="AC175" s="11">
        <v>1</v>
      </c>
      <c r="AD175" s="11"/>
      <c r="AE175" s="11"/>
    </row>
    <row r="176" ht="21.75" customHeight="1" spans="1:31">
      <c r="A176" s="51" t="s">
        <v>404</v>
      </c>
      <c r="B176" s="11">
        <v>25</v>
      </c>
      <c r="C176" s="11">
        <v>16.3</v>
      </c>
      <c r="D176" s="11">
        <v>8</v>
      </c>
      <c r="E176" s="11">
        <v>3</v>
      </c>
      <c r="F176" s="11">
        <v>0.2</v>
      </c>
      <c r="G176" s="11">
        <v>0.3</v>
      </c>
      <c r="H176" s="11">
        <v>0.5</v>
      </c>
      <c r="I176" s="11">
        <v>0.3</v>
      </c>
      <c r="J176" s="11"/>
      <c r="K176" s="11">
        <v>3</v>
      </c>
      <c r="L176" s="11"/>
      <c r="M176" s="11">
        <v>1</v>
      </c>
      <c r="N176" s="11"/>
      <c r="O176" s="11"/>
      <c r="P176" s="11"/>
      <c r="Q176" s="11"/>
      <c r="R176" s="11"/>
      <c r="S176" s="11"/>
      <c r="T176" s="11"/>
      <c r="U176" s="11"/>
      <c r="V176" s="11"/>
      <c r="W176" s="11">
        <v>6</v>
      </c>
      <c r="X176" s="11"/>
      <c r="Y176" s="11">
        <v>6</v>
      </c>
      <c r="Z176" s="11"/>
      <c r="AA176" s="11">
        <v>0.2</v>
      </c>
      <c r="AB176" s="11"/>
      <c r="AC176" s="11"/>
      <c r="AD176" s="11">
        <v>1.5</v>
      </c>
      <c r="AE176" s="11">
        <v>1</v>
      </c>
    </row>
    <row r="177" ht="21.75" customHeight="1" spans="1:31">
      <c r="A177" s="51" t="s">
        <v>406</v>
      </c>
      <c r="B177" s="11">
        <v>22</v>
      </c>
      <c r="C177" s="11">
        <v>15.9</v>
      </c>
      <c r="D177" s="11">
        <v>9.7</v>
      </c>
      <c r="E177" s="11">
        <v>1</v>
      </c>
      <c r="F177" s="11">
        <v>0.4</v>
      </c>
      <c r="G177" s="11">
        <v>1</v>
      </c>
      <c r="H177" s="11">
        <v>1.5</v>
      </c>
      <c r="I177" s="11">
        <v>0.8</v>
      </c>
      <c r="J177" s="11"/>
      <c r="K177" s="11">
        <v>0.5</v>
      </c>
      <c r="L177" s="11"/>
      <c r="M177" s="11">
        <v>1</v>
      </c>
      <c r="N177" s="11"/>
      <c r="O177" s="11"/>
      <c r="P177" s="11"/>
      <c r="Q177" s="11"/>
      <c r="R177" s="11">
        <v>1</v>
      </c>
      <c r="S177" s="11">
        <v>1.3</v>
      </c>
      <c r="T177" s="11">
        <v>1.3</v>
      </c>
      <c r="U177" s="11"/>
      <c r="V177" s="11"/>
      <c r="W177" s="11">
        <v>1</v>
      </c>
      <c r="X177" s="11"/>
      <c r="Y177" s="11">
        <v>1</v>
      </c>
      <c r="Z177" s="11"/>
      <c r="AA177" s="11"/>
      <c r="AB177" s="11"/>
      <c r="AC177" s="11">
        <v>1.8</v>
      </c>
      <c r="AD177" s="11">
        <v>1</v>
      </c>
      <c r="AE177" s="11"/>
    </row>
    <row r="178" ht="21.75" customHeight="1" spans="1:31">
      <c r="A178" s="51" t="s">
        <v>408</v>
      </c>
      <c r="B178" s="11">
        <v>18</v>
      </c>
      <c r="C178" s="11">
        <v>12.6</v>
      </c>
      <c r="D178" s="11">
        <v>4</v>
      </c>
      <c r="E178" s="11">
        <v>3</v>
      </c>
      <c r="F178" s="11">
        <v>0.2</v>
      </c>
      <c r="G178" s="11"/>
      <c r="H178" s="11"/>
      <c r="I178" s="11">
        <v>0.2</v>
      </c>
      <c r="J178" s="11"/>
      <c r="K178" s="11">
        <v>2.2</v>
      </c>
      <c r="L178" s="11"/>
      <c r="M178" s="11">
        <v>1</v>
      </c>
      <c r="N178" s="11"/>
      <c r="O178" s="11">
        <v>2</v>
      </c>
      <c r="P178" s="11"/>
      <c r="Q178" s="11"/>
      <c r="R178" s="11"/>
      <c r="S178" s="11"/>
      <c r="T178" s="11"/>
      <c r="U178" s="11"/>
      <c r="V178" s="11"/>
      <c r="W178" s="11">
        <v>3</v>
      </c>
      <c r="X178" s="11"/>
      <c r="Y178" s="11">
        <v>3</v>
      </c>
      <c r="Z178" s="11"/>
      <c r="AA178" s="11">
        <v>0.4</v>
      </c>
      <c r="AB178" s="11"/>
      <c r="AC178" s="11"/>
      <c r="AD178" s="11"/>
      <c r="AE178" s="11">
        <v>2</v>
      </c>
    </row>
    <row r="179" ht="21.75" customHeight="1" spans="1:31">
      <c r="A179" s="51" t="s">
        <v>410</v>
      </c>
      <c r="B179" s="11">
        <v>16</v>
      </c>
      <c r="C179" s="11">
        <v>10</v>
      </c>
      <c r="D179" s="11">
        <v>5</v>
      </c>
      <c r="E179" s="11">
        <v>1</v>
      </c>
      <c r="F179" s="11">
        <v>0.3</v>
      </c>
      <c r="G179" s="11">
        <v>0.4</v>
      </c>
      <c r="H179" s="11">
        <v>1</v>
      </c>
      <c r="I179" s="11">
        <v>0.3</v>
      </c>
      <c r="J179" s="11"/>
      <c r="K179" s="11">
        <v>1</v>
      </c>
      <c r="L179" s="11"/>
      <c r="M179" s="11">
        <v>1</v>
      </c>
      <c r="N179" s="11"/>
      <c r="O179" s="11"/>
      <c r="P179" s="11"/>
      <c r="Q179" s="11">
        <v>1</v>
      </c>
      <c r="R179" s="11">
        <v>1</v>
      </c>
      <c r="S179" s="11"/>
      <c r="T179" s="11"/>
      <c r="U179" s="11"/>
      <c r="V179" s="11"/>
      <c r="W179" s="11">
        <v>2</v>
      </c>
      <c r="X179" s="11"/>
      <c r="Y179" s="11">
        <v>2</v>
      </c>
      <c r="Z179" s="11"/>
      <c r="AA179" s="11">
        <v>1</v>
      </c>
      <c r="AB179" s="11"/>
      <c r="AC179" s="11"/>
      <c r="AD179" s="11"/>
      <c r="AE179" s="11">
        <v>1</v>
      </c>
    </row>
    <row r="180" ht="21.75" customHeight="1" spans="1:31">
      <c r="A180" s="51" t="s">
        <v>412</v>
      </c>
      <c r="B180" s="11">
        <v>17.2</v>
      </c>
      <c r="C180" s="11">
        <v>17.2</v>
      </c>
      <c r="D180" s="11"/>
      <c r="E180" s="11"/>
      <c r="F180" s="11"/>
      <c r="G180" s="11"/>
      <c r="H180" s="11"/>
      <c r="I180" s="11"/>
      <c r="J180" s="11"/>
      <c r="K180" s="11"/>
      <c r="L180" s="11"/>
      <c r="M180" s="11">
        <v>17.2</v>
      </c>
      <c r="N180" s="11"/>
      <c r="O180" s="11"/>
      <c r="P180" s="11"/>
      <c r="Q180" s="11"/>
      <c r="R180" s="11"/>
      <c r="S180" s="11"/>
      <c r="T180" s="11"/>
      <c r="U180" s="11"/>
      <c r="V180" s="11"/>
      <c r="W180" s="11"/>
      <c r="X180" s="11"/>
      <c r="Y180" s="11"/>
      <c r="Z180" s="11"/>
      <c r="AA180" s="11"/>
      <c r="AB180" s="11"/>
      <c r="AC180" s="11"/>
      <c r="AD180" s="11"/>
      <c r="AE180" s="11"/>
    </row>
    <row r="181" ht="21.75" customHeight="1" spans="1:31">
      <c r="A181" s="51" t="s">
        <v>414</v>
      </c>
      <c r="B181" s="11">
        <v>53</v>
      </c>
      <c r="C181" s="11">
        <v>26.5</v>
      </c>
      <c r="D181" s="11">
        <v>4</v>
      </c>
      <c r="E181" s="11">
        <v>3</v>
      </c>
      <c r="F181" s="11">
        <v>0.5</v>
      </c>
      <c r="G181" s="11">
        <v>0.5</v>
      </c>
      <c r="H181" s="11">
        <v>2</v>
      </c>
      <c r="I181" s="11">
        <v>4</v>
      </c>
      <c r="J181" s="11">
        <v>0.5</v>
      </c>
      <c r="K181" s="11">
        <v>3</v>
      </c>
      <c r="L181" s="11">
        <v>1</v>
      </c>
      <c r="M181" s="11">
        <v>2</v>
      </c>
      <c r="N181" s="11"/>
      <c r="O181" s="11">
        <v>6</v>
      </c>
      <c r="P181" s="11"/>
      <c r="Q181" s="11">
        <v>3</v>
      </c>
      <c r="R181" s="11"/>
      <c r="S181" s="11"/>
      <c r="T181" s="11"/>
      <c r="U181" s="11"/>
      <c r="V181" s="11"/>
      <c r="W181" s="11">
        <v>11</v>
      </c>
      <c r="X181" s="11"/>
      <c r="Y181" s="11">
        <v>6</v>
      </c>
      <c r="Z181" s="11">
        <v>5</v>
      </c>
      <c r="AA181" s="11">
        <v>2.7</v>
      </c>
      <c r="AB181" s="11"/>
      <c r="AC181" s="11">
        <v>3.8</v>
      </c>
      <c r="AD181" s="11">
        <v>1</v>
      </c>
      <c r="AE181" s="11">
        <v>5</v>
      </c>
    </row>
    <row r="182" ht="21.75" customHeight="1" spans="1:31">
      <c r="A182" s="51" t="s">
        <v>533</v>
      </c>
      <c r="B182" s="11">
        <v>16</v>
      </c>
      <c r="C182" s="11">
        <v>11</v>
      </c>
      <c r="D182" s="11">
        <v>1.5</v>
      </c>
      <c r="E182" s="11">
        <v>1</v>
      </c>
      <c r="F182" s="11"/>
      <c r="G182" s="11">
        <v>0.5</v>
      </c>
      <c r="H182" s="11">
        <v>2</v>
      </c>
      <c r="I182" s="11">
        <v>2</v>
      </c>
      <c r="J182" s="11"/>
      <c r="K182" s="11">
        <v>2</v>
      </c>
      <c r="L182" s="11">
        <v>1</v>
      </c>
      <c r="M182" s="11">
        <v>1</v>
      </c>
      <c r="N182" s="11"/>
      <c r="O182" s="11"/>
      <c r="P182" s="11"/>
      <c r="Q182" s="11"/>
      <c r="R182" s="11"/>
      <c r="S182" s="11"/>
      <c r="T182" s="11"/>
      <c r="U182" s="11"/>
      <c r="V182" s="11"/>
      <c r="W182" s="11">
        <v>1.5</v>
      </c>
      <c r="X182" s="11"/>
      <c r="Y182" s="11">
        <v>1</v>
      </c>
      <c r="Z182" s="11">
        <v>0.5</v>
      </c>
      <c r="AA182" s="11"/>
      <c r="AB182" s="11"/>
      <c r="AC182" s="11"/>
      <c r="AD182" s="11">
        <v>2</v>
      </c>
      <c r="AE182" s="11">
        <v>1.5</v>
      </c>
    </row>
    <row r="183" ht="21.75" customHeight="1" spans="1:31">
      <c r="A183" s="51" t="s">
        <v>418</v>
      </c>
      <c r="B183" s="11">
        <v>17</v>
      </c>
      <c r="C183" s="11">
        <v>10</v>
      </c>
      <c r="D183" s="11">
        <v>1.5</v>
      </c>
      <c r="E183" s="11">
        <v>1</v>
      </c>
      <c r="F183" s="11"/>
      <c r="G183" s="11">
        <v>0.5</v>
      </c>
      <c r="H183" s="11">
        <v>1</v>
      </c>
      <c r="I183" s="11">
        <v>2</v>
      </c>
      <c r="J183" s="11"/>
      <c r="K183" s="11">
        <v>2</v>
      </c>
      <c r="L183" s="11"/>
      <c r="M183" s="11">
        <v>1</v>
      </c>
      <c r="N183" s="11"/>
      <c r="O183" s="11">
        <v>1</v>
      </c>
      <c r="P183" s="11"/>
      <c r="Q183" s="11">
        <v>1</v>
      </c>
      <c r="R183" s="11"/>
      <c r="S183" s="11"/>
      <c r="T183" s="11"/>
      <c r="U183" s="11"/>
      <c r="V183" s="11"/>
      <c r="W183" s="11">
        <v>3</v>
      </c>
      <c r="X183" s="11"/>
      <c r="Y183" s="11">
        <v>1</v>
      </c>
      <c r="Z183" s="11">
        <v>2</v>
      </c>
      <c r="AA183" s="11"/>
      <c r="AB183" s="11"/>
      <c r="AC183" s="11"/>
      <c r="AD183" s="11"/>
      <c r="AE183" s="11">
        <v>3</v>
      </c>
    </row>
    <row r="184" ht="21.75" customHeight="1" spans="1:31">
      <c r="A184" s="51" t="s">
        <v>500</v>
      </c>
      <c r="B184" s="11">
        <v>105</v>
      </c>
      <c r="C184" s="11">
        <v>28.5</v>
      </c>
      <c r="D184" s="11">
        <v>6</v>
      </c>
      <c r="E184" s="11">
        <v>7</v>
      </c>
      <c r="F184" s="11">
        <v>1</v>
      </c>
      <c r="G184" s="11">
        <v>1</v>
      </c>
      <c r="H184" s="11">
        <v>2</v>
      </c>
      <c r="I184" s="11">
        <v>2</v>
      </c>
      <c r="J184" s="11"/>
      <c r="K184" s="11">
        <v>6</v>
      </c>
      <c r="L184" s="11">
        <v>1.5</v>
      </c>
      <c r="M184" s="11"/>
      <c r="N184" s="11">
        <v>2</v>
      </c>
      <c r="O184" s="11"/>
      <c r="P184" s="11"/>
      <c r="Q184" s="11">
        <v>10</v>
      </c>
      <c r="R184" s="11">
        <v>15</v>
      </c>
      <c r="S184" s="11"/>
      <c r="T184" s="11"/>
      <c r="U184" s="11"/>
      <c r="V184" s="11"/>
      <c r="W184" s="11">
        <v>32</v>
      </c>
      <c r="X184" s="11"/>
      <c r="Y184" s="11">
        <v>2</v>
      </c>
      <c r="Z184" s="11">
        <v>30</v>
      </c>
      <c r="AA184" s="11"/>
      <c r="AB184" s="11"/>
      <c r="AC184" s="11"/>
      <c r="AD184" s="11">
        <v>2</v>
      </c>
      <c r="AE184" s="11">
        <v>17.5</v>
      </c>
    </row>
    <row r="185" ht="21.75" customHeight="1" spans="1:31">
      <c r="A185" s="51" t="s">
        <v>276</v>
      </c>
      <c r="B185" s="11">
        <v>105</v>
      </c>
      <c r="C185" s="11">
        <v>56.5</v>
      </c>
      <c r="D185" s="11">
        <v>10</v>
      </c>
      <c r="E185" s="11">
        <v>2</v>
      </c>
      <c r="F185" s="11">
        <v>0.5</v>
      </c>
      <c r="G185" s="11">
        <v>1</v>
      </c>
      <c r="H185" s="11">
        <v>5</v>
      </c>
      <c r="I185" s="11">
        <v>1</v>
      </c>
      <c r="J185" s="11"/>
      <c r="K185" s="11">
        <v>10</v>
      </c>
      <c r="L185" s="11">
        <v>15</v>
      </c>
      <c r="M185" s="11">
        <v>4</v>
      </c>
      <c r="N185" s="11"/>
      <c r="O185" s="11">
        <v>8</v>
      </c>
      <c r="P185" s="11"/>
      <c r="Q185" s="11"/>
      <c r="R185" s="11">
        <v>2</v>
      </c>
      <c r="S185" s="11"/>
      <c r="T185" s="11"/>
      <c r="U185" s="11"/>
      <c r="V185" s="11"/>
      <c r="W185" s="11">
        <v>29</v>
      </c>
      <c r="X185" s="11"/>
      <c r="Y185" s="11">
        <v>29</v>
      </c>
      <c r="Z185" s="11"/>
      <c r="AA185" s="11">
        <v>0.9</v>
      </c>
      <c r="AB185" s="11"/>
      <c r="AC185" s="11">
        <v>3</v>
      </c>
      <c r="AD185" s="11">
        <v>6</v>
      </c>
      <c r="AE185" s="11">
        <v>7.6</v>
      </c>
    </row>
    <row r="186" ht="21.75" customHeight="1" spans="1:31">
      <c r="A186" s="51" t="s">
        <v>501</v>
      </c>
      <c r="B186" s="11">
        <v>60</v>
      </c>
      <c r="C186" s="11">
        <v>30</v>
      </c>
      <c r="D186" s="11">
        <v>2</v>
      </c>
      <c r="E186" s="11">
        <v>12</v>
      </c>
      <c r="F186" s="11"/>
      <c r="G186" s="11">
        <v>0.5</v>
      </c>
      <c r="H186" s="11">
        <v>0.5</v>
      </c>
      <c r="I186" s="11">
        <v>1</v>
      </c>
      <c r="J186" s="11"/>
      <c r="K186" s="11">
        <v>14</v>
      </c>
      <c r="L186" s="11"/>
      <c r="M186" s="11"/>
      <c r="N186" s="11"/>
      <c r="O186" s="11"/>
      <c r="P186" s="11"/>
      <c r="Q186" s="11">
        <v>4</v>
      </c>
      <c r="R186" s="11">
        <v>4</v>
      </c>
      <c r="S186" s="11"/>
      <c r="T186" s="11"/>
      <c r="U186" s="11"/>
      <c r="V186" s="11"/>
      <c r="W186" s="11">
        <v>12</v>
      </c>
      <c r="X186" s="11"/>
      <c r="Y186" s="11">
        <v>12</v>
      </c>
      <c r="Z186" s="11"/>
      <c r="AA186" s="11">
        <v>5</v>
      </c>
      <c r="AB186" s="11"/>
      <c r="AC186" s="11">
        <v>5</v>
      </c>
      <c r="AD186" s="11"/>
      <c r="AE186" s="11"/>
    </row>
    <row r="187" ht="21.75" customHeight="1" spans="1:31">
      <c r="A187" s="51" t="s">
        <v>420</v>
      </c>
      <c r="B187" s="11">
        <v>100</v>
      </c>
      <c r="C187" s="11">
        <v>51</v>
      </c>
      <c r="D187" s="11">
        <v>8.8</v>
      </c>
      <c r="E187" s="11">
        <v>5</v>
      </c>
      <c r="F187" s="11">
        <v>0.2</v>
      </c>
      <c r="G187" s="11">
        <v>2</v>
      </c>
      <c r="H187" s="11">
        <v>4</v>
      </c>
      <c r="I187" s="11">
        <v>6</v>
      </c>
      <c r="J187" s="11"/>
      <c r="K187" s="11">
        <v>9</v>
      </c>
      <c r="L187" s="11">
        <v>1</v>
      </c>
      <c r="M187" s="11">
        <v>3</v>
      </c>
      <c r="N187" s="11"/>
      <c r="O187" s="11">
        <v>12</v>
      </c>
      <c r="P187" s="11"/>
      <c r="Q187" s="11">
        <v>3</v>
      </c>
      <c r="R187" s="11">
        <v>3</v>
      </c>
      <c r="S187" s="11"/>
      <c r="T187" s="11"/>
      <c r="U187" s="11"/>
      <c r="V187" s="11"/>
      <c r="W187" s="11">
        <v>10</v>
      </c>
      <c r="X187" s="11"/>
      <c r="Y187" s="11">
        <v>10</v>
      </c>
      <c r="Z187" s="11"/>
      <c r="AA187" s="11">
        <v>3</v>
      </c>
      <c r="AB187" s="11"/>
      <c r="AC187" s="11">
        <v>10</v>
      </c>
      <c r="AD187" s="11">
        <v>5</v>
      </c>
      <c r="AE187" s="11">
        <v>15</v>
      </c>
    </row>
    <row r="188" ht="21.75" customHeight="1" spans="1:31">
      <c r="A188" s="51" t="s">
        <v>502</v>
      </c>
      <c r="B188" s="11">
        <v>40</v>
      </c>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v>40</v>
      </c>
    </row>
    <row r="189" ht="21.75" customHeight="1" spans="1:31">
      <c r="A189" s="52" t="s">
        <v>503</v>
      </c>
      <c r="B189" s="11">
        <v>381.7</v>
      </c>
      <c r="C189" s="11">
        <v>381.7</v>
      </c>
      <c r="D189" s="11"/>
      <c r="E189" s="11"/>
      <c r="F189" s="11"/>
      <c r="G189" s="11"/>
      <c r="H189" s="11"/>
      <c r="I189" s="11"/>
      <c r="J189" s="11"/>
      <c r="K189" s="11"/>
      <c r="L189" s="11"/>
      <c r="M189" s="11"/>
      <c r="N189" s="11"/>
      <c r="O189" s="11">
        <v>381.7</v>
      </c>
      <c r="P189" s="11"/>
      <c r="Q189" s="11"/>
      <c r="R189" s="11"/>
      <c r="S189" s="11"/>
      <c r="T189" s="11"/>
      <c r="U189" s="11"/>
      <c r="V189" s="11"/>
      <c r="W189" s="11"/>
      <c r="X189" s="11"/>
      <c r="Y189" s="11"/>
      <c r="Z189" s="11"/>
      <c r="AA189" s="11"/>
      <c r="AB189" s="11"/>
      <c r="AC189" s="11"/>
      <c r="AD189" s="11"/>
      <c r="AE189" s="11"/>
    </row>
    <row r="190" ht="21.75" customHeight="1" spans="1:31">
      <c r="A190" s="185" t="s">
        <v>430</v>
      </c>
      <c r="B190" s="11">
        <v>29165</v>
      </c>
      <c r="C190" s="11">
        <v>15601.2</v>
      </c>
      <c r="D190" s="11">
        <v>3884.4</v>
      </c>
      <c r="E190" s="11">
        <v>1101.4</v>
      </c>
      <c r="F190" s="11">
        <v>48.1</v>
      </c>
      <c r="G190" s="11">
        <v>247.5</v>
      </c>
      <c r="H190" s="11">
        <v>1733.5</v>
      </c>
      <c r="I190" s="11">
        <v>626.1</v>
      </c>
      <c r="J190" s="11">
        <v>554.4</v>
      </c>
      <c r="K190" s="11">
        <v>3305.9</v>
      </c>
      <c r="L190" s="11">
        <v>268.5</v>
      </c>
      <c r="M190" s="11">
        <v>911.3</v>
      </c>
      <c r="N190" s="11">
        <v>141.1</v>
      </c>
      <c r="O190" s="11">
        <v>2767</v>
      </c>
      <c r="P190" s="11">
        <v>11</v>
      </c>
      <c r="Q190" s="11">
        <v>475.1</v>
      </c>
      <c r="R190" s="11">
        <v>655.3</v>
      </c>
      <c r="S190" s="11">
        <v>1302.5</v>
      </c>
      <c r="T190" s="11">
        <v>1132.8</v>
      </c>
      <c r="U190" s="11">
        <v>166.7</v>
      </c>
      <c r="V190" s="11">
        <v>3</v>
      </c>
      <c r="W190" s="11">
        <v>1962.4</v>
      </c>
      <c r="X190" s="11">
        <v>91.7</v>
      </c>
      <c r="Y190" s="11">
        <v>1335.3</v>
      </c>
      <c r="Z190" s="11">
        <v>535.4</v>
      </c>
      <c r="AA190" s="11">
        <v>687.7</v>
      </c>
      <c r="AB190" s="11">
        <v>54.5</v>
      </c>
      <c r="AC190" s="11">
        <v>1803.5</v>
      </c>
      <c r="AD190" s="11">
        <v>1782.8</v>
      </c>
      <c r="AE190" s="11">
        <v>4840</v>
      </c>
    </row>
  </sheetData>
  <mergeCells count="17">
    <mergeCell ref="A1:AE1"/>
    <mergeCell ref="AD2:AE2"/>
    <mergeCell ref="B3:AE3"/>
    <mergeCell ref="B4:AE4"/>
    <mergeCell ref="C5:AE5"/>
    <mergeCell ref="C6:P6"/>
    <mergeCell ref="S6:V6"/>
    <mergeCell ref="W6:Z6"/>
    <mergeCell ref="A3:A7"/>
    <mergeCell ref="B5:B7"/>
    <mergeCell ref="Q6:Q7"/>
    <mergeCell ref="R6:R7"/>
    <mergeCell ref="AA6:AA7"/>
    <mergeCell ref="AB6:AB7"/>
    <mergeCell ref="AC6:AC7"/>
    <mergeCell ref="AD6:AD7"/>
    <mergeCell ref="AE6:AE7"/>
  </mergeCells>
  <pageMargins left="0.55" right="0.15625" top="0.668055555555556" bottom="0.668055555555556" header="0" footer="0.313888888888889"/>
  <pageSetup paperSize="8" scale="62" firstPageNumber="14" fitToHeight="0" orientation="landscape" useFirstPageNumber="1"/>
  <headerFooter>
    <oddFooter>&amp;C&amp;16第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00"/>
  <sheetViews>
    <sheetView zoomScale="70" zoomScaleNormal="70" workbookViewId="0">
      <pane xSplit="2" ySplit="7" topLeftCell="C38" activePane="bottomRight" state="frozen"/>
      <selection/>
      <selection pane="topRight"/>
      <selection pane="bottomLeft"/>
      <selection pane="bottomRight" activeCell="A1" sqref="A1:AS1"/>
    </sheetView>
  </sheetViews>
  <sheetFormatPr defaultColWidth="9" defaultRowHeight="13.5"/>
  <cols>
    <col min="1" max="1" width="26.75" style="66" customWidth="1"/>
    <col min="2" max="2" width="9" style="66"/>
    <col min="3" max="3" width="9.38333333333333" style="66" customWidth="1"/>
    <col min="4" max="4" width="7.63333333333333" style="66" customWidth="1"/>
    <col min="5" max="5" width="6.75" style="66" customWidth="1"/>
    <col min="6" max="6" width="7.75" style="66" customWidth="1"/>
    <col min="7" max="7" width="5.38333333333333" style="66" customWidth="1"/>
    <col min="8" max="8" width="6.25" style="66" customWidth="1"/>
    <col min="9" max="9" width="7" style="66" customWidth="1"/>
    <col min="10" max="10" width="6" style="66" customWidth="1"/>
    <col min="11" max="11" width="7.13333333333333" style="66" customWidth="1"/>
    <col min="12" max="12" width="5.88333333333333" style="66" customWidth="1"/>
    <col min="13" max="13" width="6" style="66" customWidth="1"/>
    <col min="14" max="14" width="5.13333333333333" style="66" customWidth="1"/>
    <col min="15" max="15" width="5.75" style="66" customWidth="1"/>
    <col min="16" max="16" width="7.25" style="66" customWidth="1"/>
    <col min="17" max="17" width="6.38333333333333" style="66" customWidth="1"/>
    <col min="18" max="18" width="6.25" style="66" customWidth="1"/>
    <col min="19" max="19" width="6.75" style="66" customWidth="1"/>
    <col min="20" max="20" width="7.88333333333333" style="66" customWidth="1"/>
    <col min="21" max="21" width="6.75" style="66" customWidth="1"/>
    <col min="22" max="22" width="5.25" style="66" customWidth="1"/>
    <col min="23" max="24" width="6.5" style="66" customWidth="1"/>
    <col min="25" max="25" width="5.25" style="66" customWidth="1"/>
    <col min="26" max="26" width="8.13333333333333" style="66" customWidth="1"/>
    <col min="27" max="27" width="7.25" style="66" customWidth="1"/>
    <col min="28" max="28" width="6.25" style="66" customWidth="1"/>
    <col min="29" max="29" width="6.5" style="66" customWidth="1"/>
    <col min="30" max="30" width="7.63333333333333" style="66" customWidth="1"/>
    <col min="31" max="31" width="7.5" style="66" customWidth="1"/>
    <col min="32" max="32" width="8.5" style="66" customWidth="1"/>
    <col min="33" max="33" width="8.63333333333333" style="66" customWidth="1"/>
    <col min="34" max="34" width="5.38333333333333" style="66" customWidth="1"/>
    <col min="35" max="35" width="5.88333333333333" style="66" customWidth="1"/>
    <col min="36" max="36" width="6.25" style="66" customWidth="1"/>
    <col min="37" max="37" width="8.38333333333333" style="66" customWidth="1"/>
    <col min="38" max="38" width="6.13333333333333" style="66" customWidth="1"/>
    <col min="39" max="39" width="6.88333333333333" style="66" customWidth="1"/>
    <col min="40" max="40" width="8.38333333333333" style="66" customWidth="1"/>
    <col min="41" max="41" width="7.13333333333333" style="66" customWidth="1"/>
    <col min="42" max="42" width="8.13333333333333" style="66" customWidth="1"/>
    <col min="43" max="43" width="6.88333333333333" style="66" customWidth="1"/>
    <col min="44" max="44" width="8.13333333333333" style="66" customWidth="1"/>
    <col min="45" max="45" width="8.5" style="66" customWidth="1"/>
    <col min="46" max="47" width="9.75" style="66" customWidth="1"/>
    <col min="48" max="16384" width="9" style="66"/>
  </cols>
  <sheetData>
    <row r="1" ht="35.25" spans="1:45">
      <c r="A1" s="55" t="s">
        <v>534</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row>
    <row r="2" spans="1:44">
      <c r="A2" s="4"/>
      <c r="C2" s="4"/>
      <c r="AQ2" s="193" t="s">
        <v>432</v>
      </c>
      <c r="AR2" s="193"/>
    </row>
    <row r="3" s="191" customFormat="1" spans="1:45">
      <c r="A3" s="5" t="s">
        <v>482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row>
    <row r="4" s="191" customFormat="1" spans="1:45">
      <c r="A4" s="5"/>
      <c r="B4" s="5" t="s">
        <v>437</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row>
    <row r="5" s="191" customFormat="1" spans="1:45">
      <c r="A5" s="5"/>
      <c r="B5" s="5" t="s">
        <v>438</v>
      </c>
      <c r="C5" s="5" t="s">
        <v>444</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t="s">
        <v>445</v>
      </c>
      <c r="AH5" s="5"/>
      <c r="AI5" s="5"/>
      <c r="AJ5" s="5"/>
      <c r="AK5" s="5"/>
      <c r="AL5" s="5"/>
      <c r="AM5" s="5"/>
      <c r="AN5" s="5"/>
      <c r="AO5" s="5"/>
      <c r="AP5" s="5"/>
      <c r="AQ5" s="5"/>
      <c r="AR5" s="5"/>
      <c r="AS5" s="188" t="s">
        <v>446</v>
      </c>
    </row>
    <row r="6" s="191" customFormat="1" ht="24" customHeight="1" spans="1:45">
      <c r="A6" s="5"/>
      <c r="B6" s="5"/>
      <c r="C6" s="5" t="s">
        <v>438</v>
      </c>
      <c r="D6" s="5" t="s">
        <v>505</v>
      </c>
      <c r="E6" s="5"/>
      <c r="F6" s="5"/>
      <c r="G6" s="5"/>
      <c r="H6" s="5"/>
      <c r="I6" s="5"/>
      <c r="J6" s="5"/>
      <c r="K6" s="5"/>
      <c r="L6" s="5"/>
      <c r="M6" s="5"/>
      <c r="N6" s="5"/>
      <c r="O6" s="5"/>
      <c r="P6" s="5"/>
      <c r="Q6" s="5"/>
      <c r="R6" s="5" t="s">
        <v>506</v>
      </c>
      <c r="S6" s="5" t="s">
        <v>507</v>
      </c>
      <c r="T6" s="5" t="s">
        <v>508</v>
      </c>
      <c r="U6" s="5"/>
      <c r="V6" s="5"/>
      <c r="W6" s="5"/>
      <c r="X6" s="5" t="s">
        <v>509</v>
      </c>
      <c r="Y6" s="5"/>
      <c r="Z6" s="5"/>
      <c r="AA6" s="5"/>
      <c r="AB6" s="5" t="s">
        <v>510</v>
      </c>
      <c r="AC6" s="5" t="s">
        <v>511</v>
      </c>
      <c r="AD6" s="5" t="s">
        <v>512</v>
      </c>
      <c r="AE6" s="5" t="s">
        <v>513</v>
      </c>
      <c r="AF6" s="5" t="s">
        <v>514</v>
      </c>
      <c r="AG6" s="5" t="s">
        <v>438</v>
      </c>
      <c r="AH6" s="5" t="s">
        <v>535</v>
      </c>
      <c r="AI6" s="5" t="s">
        <v>536</v>
      </c>
      <c r="AJ6" s="188" t="s">
        <v>537</v>
      </c>
      <c r="AK6" s="5" t="s">
        <v>538</v>
      </c>
      <c r="AL6" s="5"/>
      <c r="AM6" s="5"/>
      <c r="AN6" s="5"/>
      <c r="AO6" s="5" t="s">
        <v>539</v>
      </c>
      <c r="AP6" s="5" t="s">
        <v>540</v>
      </c>
      <c r="AQ6" s="5"/>
      <c r="AR6" s="5"/>
      <c r="AS6" s="189"/>
    </row>
    <row r="7" s="191" customFormat="1" ht="45.95" customHeight="1" spans="1:45">
      <c r="A7" s="5"/>
      <c r="B7" s="5"/>
      <c r="C7" s="5"/>
      <c r="D7" s="5" t="s">
        <v>80</v>
      </c>
      <c r="E7" s="5" t="s">
        <v>515</v>
      </c>
      <c r="F7" s="5" t="s">
        <v>516</v>
      </c>
      <c r="G7" s="5" t="s">
        <v>517</v>
      </c>
      <c r="H7" s="5" t="s">
        <v>518</v>
      </c>
      <c r="I7" s="5" t="s">
        <v>519</v>
      </c>
      <c r="J7" s="5" t="s">
        <v>520</v>
      </c>
      <c r="K7" s="5" t="s">
        <v>521</v>
      </c>
      <c r="L7" s="5" t="s">
        <v>522</v>
      </c>
      <c r="M7" s="5" t="s">
        <v>523</v>
      </c>
      <c r="N7" s="5" t="s">
        <v>524</v>
      </c>
      <c r="O7" s="5" t="s">
        <v>525</v>
      </c>
      <c r="P7" s="5" t="s">
        <v>526</v>
      </c>
      <c r="Q7" s="5" t="s">
        <v>527</v>
      </c>
      <c r="R7" s="5"/>
      <c r="S7" s="5"/>
      <c r="T7" s="5" t="s">
        <v>80</v>
      </c>
      <c r="U7" s="5" t="s">
        <v>528</v>
      </c>
      <c r="V7" s="5" t="s">
        <v>529</v>
      </c>
      <c r="W7" s="5" t="s">
        <v>530</v>
      </c>
      <c r="X7" s="5" t="s">
        <v>80</v>
      </c>
      <c r="Y7" s="5" t="s">
        <v>531</v>
      </c>
      <c r="Z7" s="5" t="s">
        <v>532</v>
      </c>
      <c r="AA7" s="5" t="s">
        <v>509</v>
      </c>
      <c r="AB7" s="5"/>
      <c r="AC7" s="5"/>
      <c r="AD7" s="5"/>
      <c r="AE7" s="5"/>
      <c r="AF7" s="5"/>
      <c r="AG7" s="5"/>
      <c r="AH7" s="5"/>
      <c r="AI7" s="5"/>
      <c r="AJ7" s="190"/>
      <c r="AK7" s="5" t="s">
        <v>80</v>
      </c>
      <c r="AL7" s="5" t="s">
        <v>541</v>
      </c>
      <c r="AM7" s="5" t="s">
        <v>542</v>
      </c>
      <c r="AN7" s="5" t="s">
        <v>543</v>
      </c>
      <c r="AO7" s="5"/>
      <c r="AP7" s="5" t="s">
        <v>80</v>
      </c>
      <c r="AQ7" s="5" t="s">
        <v>544</v>
      </c>
      <c r="AR7" s="5" t="s">
        <v>540</v>
      </c>
      <c r="AS7" s="190"/>
    </row>
    <row r="8" ht="22.5" customHeight="1" spans="1:45">
      <c r="A8" s="51" t="s">
        <v>86</v>
      </c>
      <c r="B8" s="192">
        <v>172</v>
      </c>
      <c r="C8" s="192">
        <v>172</v>
      </c>
      <c r="D8" s="192">
        <v>65</v>
      </c>
      <c r="E8" s="192">
        <v>38</v>
      </c>
      <c r="F8" s="192">
        <v>7</v>
      </c>
      <c r="G8" s="192"/>
      <c r="H8" s="192">
        <v>1</v>
      </c>
      <c r="I8" s="192">
        <v>5</v>
      </c>
      <c r="J8" s="192">
        <v>1</v>
      </c>
      <c r="K8" s="192"/>
      <c r="L8" s="192">
        <v>13</v>
      </c>
      <c r="M8" s="192"/>
      <c r="N8" s="192"/>
      <c r="O8" s="192"/>
      <c r="P8" s="192"/>
      <c r="Q8" s="192"/>
      <c r="R8" s="192"/>
      <c r="S8" s="192">
        <v>5</v>
      </c>
      <c r="T8" s="192"/>
      <c r="U8" s="192"/>
      <c r="V8" s="192"/>
      <c r="W8" s="192"/>
      <c r="X8" s="192">
        <v>10</v>
      </c>
      <c r="Y8" s="192"/>
      <c r="Z8" s="192"/>
      <c r="AA8" s="192">
        <v>10</v>
      </c>
      <c r="AB8" s="192">
        <v>8</v>
      </c>
      <c r="AC8" s="192"/>
      <c r="AD8" s="192">
        <v>10</v>
      </c>
      <c r="AE8" s="192"/>
      <c r="AF8" s="192">
        <v>74</v>
      </c>
      <c r="AG8" s="192"/>
      <c r="AH8" s="192"/>
      <c r="AI8" s="192"/>
      <c r="AJ8" s="192"/>
      <c r="AK8" s="192"/>
      <c r="AL8" s="192"/>
      <c r="AM8" s="192"/>
      <c r="AN8" s="192"/>
      <c r="AO8" s="192"/>
      <c r="AP8" s="192"/>
      <c r="AQ8" s="192"/>
      <c r="AR8" s="192"/>
      <c r="AS8" s="192"/>
    </row>
    <row r="9" ht="22.5" customHeight="1" spans="1:45">
      <c r="A9" s="51" t="s">
        <v>89</v>
      </c>
      <c r="B9" s="192">
        <v>80</v>
      </c>
      <c r="C9" s="192">
        <v>80</v>
      </c>
      <c r="D9" s="192">
        <v>22</v>
      </c>
      <c r="E9" s="192">
        <v>6</v>
      </c>
      <c r="F9" s="192"/>
      <c r="G9" s="192"/>
      <c r="H9" s="192"/>
      <c r="I9" s="192"/>
      <c r="J9" s="192"/>
      <c r="K9" s="192"/>
      <c r="L9" s="192">
        <v>10</v>
      </c>
      <c r="M9" s="192">
        <v>6</v>
      </c>
      <c r="N9" s="192"/>
      <c r="O9" s="192"/>
      <c r="P9" s="192"/>
      <c r="Q9" s="192"/>
      <c r="R9" s="192"/>
      <c r="S9" s="192"/>
      <c r="T9" s="192"/>
      <c r="U9" s="192"/>
      <c r="V9" s="192"/>
      <c r="W9" s="192"/>
      <c r="X9" s="192">
        <v>5</v>
      </c>
      <c r="Y9" s="192"/>
      <c r="Z9" s="192">
        <v>5</v>
      </c>
      <c r="AA9" s="192"/>
      <c r="AB9" s="192"/>
      <c r="AC9" s="192"/>
      <c r="AD9" s="192"/>
      <c r="AE9" s="192">
        <v>8.4</v>
      </c>
      <c r="AF9" s="192">
        <v>44.6</v>
      </c>
      <c r="AG9" s="192"/>
      <c r="AH9" s="192"/>
      <c r="AI9" s="192"/>
      <c r="AJ9" s="192"/>
      <c r="AK9" s="192"/>
      <c r="AL9" s="192"/>
      <c r="AM9" s="192"/>
      <c r="AN9" s="192"/>
      <c r="AO9" s="192"/>
      <c r="AP9" s="192"/>
      <c r="AQ9" s="192"/>
      <c r="AR9" s="192"/>
      <c r="AS9" s="192"/>
    </row>
    <row r="10" ht="22.5" customHeight="1" spans="1:45">
      <c r="A10" s="51" t="s">
        <v>91</v>
      </c>
      <c r="B10" s="192">
        <v>40</v>
      </c>
      <c r="C10" s="192">
        <v>40</v>
      </c>
      <c r="D10" s="192">
        <v>23.5</v>
      </c>
      <c r="E10" s="192">
        <v>7</v>
      </c>
      <c r="F10" s="192">
        <v>12</v>
      </c>
      <c r="G10" s="192"/>
      <c r="H10" s="192"/>
      <c r="I10" s="192"/>
      <c r="J10" s="192"/>
      <c r="K10" s="192"/>
      <c r="L10" s="192">
        <v>4.5</v>
      </c>
      <c r="M10" s="192"/>
      <c r="N10" s="192"/>
      <c r="O10" s="192"/>
      <c r="P10" s="192"/>
      <c r="Q10" s="192"/>
      <c r="R10" s="192">
        <v>1</v>
      </c>
      <c r="S10" s="192">
        <v>2</v>
      </c>
      <c r="T10" s="192"/>
      <c r="U10" s="192"/>
      <c r="V10" s="192"/>
      <c r="W10" s="192"/>
      <c r="X10" s="192">
        <v>8</v>
      </c>
      <c r="Y10" s="192"/>
      <c r="Z10" s="192">
        <v>8</v>
      </c>
      <c r="AA10" s="192"/>
      <c r="AB10" s="192"/>
      <c r="AC10" s="192"/>
      <c r="AD10" s="192">
        <v>2.5</v>
      </c>
      <c r="AE10" s="192"/>
      <c r="AF10" s="192">
        <v>3</v>
      </c>
      <c r="AG10" s="192"/>
      <c r="AH10" s="192"/>
      <c r="AI10" s="192"/>
      <c r="AJ10" s="192"/>
      <c r="AK10" s="192"/>
      <c r="AL10" s="192"/>
      <c r="AM10" s="192"/>
      <c r="AN10" s="192"/>
      <c r="AO10" s="192"/>
      <c r="AP10" s="192"/>
      <c r="AQ10" s="192"/>
      <c r="AR10" s="192"/>
      <c r="AS10" s="192"/>
    </row>
    <row r="11" ht="22.5" customHeight="1" spans="1:45">
      <c r="A11" s="51" t="s">
        <v>93</v>
      </c>
      <c r="B11" s="192">
        <v>134</v>
      </c>
      <c r="C11" s="192">
        <v>134</v>
      </c>
      <c r="D11" s="192">
        <v>34</v>
      </c>
      <c r="E11" s="192"/>
      <c r="F11" s="192"/>
      <c r="G11" s="192"/>
      <c r="H11" s="192"/>
      <c r="I11" s="192"/>
      <c r="J11" s="192"/>
      <c r="K11" s="192"/>
      <c r="L11" s="192"/>
      <c r="M11" s="192">
        <v>34</v>
      </c>
      <c r="N11" s="192"/>
      <c r="O11" s="192"/>
      <c r="P11" s="192"/>
      <c r="Q11" s="192"/>
      <c r="R11" s="192"/>
      <c r="S11" s="192"/>
      <c r="T11" s="192">
        <v>70</v>
      </c>
      <c r="U11" s="192"/>
      <c r="V11" s="192">
        <v>70</v>
      </c>
      <c r="W11" s="192"/>
      <c r="X11" s="192"/>
      <c r="Y11" s="192"/>
      <c r="Z11" s="192"/>
      <c r="AA11" s="192"/>
      <c r="AB11" s="192"/>
      <c r="AC11" s="192"/>
      <c r="AD11" s="192"/>
      <c r="AE11" s="192"/>
      <c r="AF11" s="192">
        <v>30</v>
      </c>
      <c r="AG11" s="192"/>
      <c r="AH11" s="192"/>
      <c r="AI11" s="192"/>
      <c r="AJ11" s="192"/>
      <c r="AK11" s="192"/>
      <c r="AL11" s="192"/>
      <c r="AM11" s="192"/>
      <c r="AN11" s="192"/>
      <c r="AO11" s="192"/>
      <c r="AP11" s="192"/>
      <c r="AQ11" s="192"/>
      <c r="AR11" s="192"/>
      <c r="AS11" s="192"/>
    </row>
    <row r="12" ht="39" customHeight="1" spans="1:45">
      <c r="A12" s="51" t="s">
        <v>95</v>
      </c>
      <c r="B12" s="192">
        <v>380</v>
      </c>
      <c r="C12" s="192">
        <v>380</v>
      </c>
      <c r="D12" s="192">
        <v>69</v>
      </c>
      <c r="E12" s="192">
        <v>20</v>
      </c>
      <c r="F12" s="192">
        <v>22</v>
      </c>
      <c r="G12" s="192"/>
      <c r="H12" s="192"/>
      <c r="I12" s="192"/>
      <c r="J12" s="192"/>
      <c r="K12" s="192"/>
      <c r="L12" s="192">
        <v>15</v>
      </c>
      <c r="M12" s="192">
        <v>12</v>
      </c>
      <c r="N12" s="192"/>
      <c r="O12" s="192"/>
      <c r="P12" s="192"/>
      <c r="Q12" s="192"/>
      <c r="R12" s="192">
        <v>32.2</v>
      </c>
      <c r="S12" s="192">
        <v>70</v>
      </c>
      <c r="T12" s="192"/>
      <c r="U12" s="192"/>
      <c r="V12" s="192"/>
      <c r="W12" s="192"/>
      <c r="X12" s="192">
        <v>42</v>
      </c>
      <c r="Y12" s="192">
        <v>30</v>
      </c>
      <c r="Z12" s="192">
        <v>10</v>
      </c>
      <c r="AA12" s="192">
        <v>2</v>
      </c>
      <c r="AB12" s="192"/>
      <c r="AC12" s="192"/>
      <c r="AD12" s="192"/>
      <c r="AE12" s="192"/>
      <c r="AF12" s="192">
        <v>166.8</v>
      </c>
      <c r="AG12" s="192"/>
      <c r="AH12" s="192"/>
      <c r="AI12" s="192"/>
      <c r="AJ12" s="192"/>
      <c r="AK12" s="192"/>
      <c r="AL12" s="192"/>
      <c r="AM12" s="192"/>
      <c r="AN12" s="192"/>
      <c r="AO12" s="192"/>
      <c r="AP12" s="192"/>
      <c r="AQ12" s="192"/>
      <c r="AR12" s="192"/>
      <c r="AS12" s="192"/>
    </row>
    <row r="13" ht="22.5" customHeight="1" spans="1:45">
      <c r="A13" s="51" t="s">
        <v>97</v>
      </c>
      <c r="B13" s="192">
        <v>332</v>
      </c>
      <c r="C13" s="192">
        <v>332</v>
      </c>
      <c r="D13" s="192">
        <v>160</v>
      </c>
      <c r="E13" s="192">
        <v>22</v>
      </c>
      <c r="F13" s="192">
        <v>15</v>
      </c>
      <c r="G13" s="192"/>
      <c r="H13" s="192"/>
      <c r="I13" s="192">
        <v>2</v>
      </c>
      <c r="J13" s="192"/>
      <c r="K13" s="192"/>
      <c r="L13" s="192">
        <v>51</v>
      </c>
      <c r="M13" s="192">
        <v>70</v>
      </c>
      <c r="N13" s="192"/>
      <c r="O13" s="192"/>
      <c r="P13" s="192"/>
      <c r="Q13" s="192"/>
      <c r="R13" s="192"/>
      <c r="S13" s="192"/>
      <c r="T13" s="192"/>
      <c r="U13" s="192"/>
      <c r="V13" s="192"/>
      <c r="W13" s="192"/>
      <c r="X13" s="192">
        <v>46</v>
      </c>
      <c r="Y13" s="192"/>
      <c r="Z13" s="192">
        <v>10</v>
      </c>
      <c r="AA13" s="192">
        <v>36</v>
      </c>
      <c r="AB13" s="192"/>
      <c r="AC13" s="192"/>
      <c r="AD13" s="192">
        <v>10</v>
      </c>
      <c r="AE13" s="192"/>
      <c r="AF13" s="192">
        <v>116</v>
      </c>
      <c r="AG13" s="192"/>
      <c r="AH13" s="192"/>
      <c r="AI13" s="192"/>
      <c r="AJ13" s="192"/>
      <c r="AK13" s="192"/>
      <c r="AL13" s="192"/>
      <c r="AM13" s="192"/>
      <c r="AN13" s="192"/>
      <c r="AO13" s="192"/>
      <c r="AP13" s="192"/>
      <c r="AQ13" s="192"/>
      <c r="AR13" s="192"/>
      <c r="AS13" s="192"/>
    </row>
    <row r="14" ht="22.5" customHeight="1" spans="1:45">
      <c r="A14" s="51" t="s">
        <v>99</v>
      </c>
      <c r="B14" s="192">
        <v>110</v>
      </c>
      <c r="C14" s="192">
        <v>110</v>
      </c>
      <c r="D14" s="192">
        <v>110</v>
      </c>
      <c r="E14" s="192"/>
      <c r="F14" s="192"/>
      <c r="G14" s="192"/>
      <c r="H14" s="192"/>
      <c r="I14" s="192">
        <v>45</v>
      </c>
      <c r="J14" s="192"/>
      <c r="K14" s="192">
        <v>65</v>
      </c>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row>
    <row r="15" ht="22.5" customHeight="1" spans="1:45">
      <c r="A15" s="51" t="s">
        <v>102</v>
      </c>
      <c r="B15" s="192">
        <v>61</v>
      </c>
      <c r="C15" s="192">
        <v>50</v>
      </c>
      <c r="D15" s="192"/>
      <c r="E15" s="192"/>
      <c r="F15" s="192"/>
      <c r="G15" s="192"/>
      <c r="H15" s="192"/>
      <c r="I15" s="192"/>
      <c r="J15" s="192"/>
      <c r="K15" s="192"/>
      <c r="L15" s="192"/>
      <c r="M15" s="192"/>
      <c r="N15" s="192"/>
      <c r="O15" s="192"/>
      <c r="P15" s="192"/>
      <c r="Q15" s="192"/>
      <c r="R15" s="192"/>
      <c r="S15" s="192"/>
      <c r="T15" s="192"/>
      <c r="U15" s="192"/>
      <c r="V15" s="192"/>
      <c r="W15" s="192"/>
      <c r="X15" s="192">
        <v>40</v>
      </c>
      <c r="Y15" s="192"/>
      <c r="Z15" s="192">
        <v>40</v>
      </c>
      <c r="AA15" s="192"/>
      <c r="AB15" s="192"/>
      <c r="AC15" s="192"/>
      <c r="AD15" s="192"/>
      <c r="AE15" s="192"/>
      <c r="AF15" s="192">
        <v>10</v>
      </c>
      <c r="AG15" s="192">
        <v>11</v>
      </c>
      <c r="AH15" s="192"/>
      <c r="AI15" s="192"/>
      <c r="AJ15" s="192"/>
      <c r="AK15" s="192">
        <v>11</v>
      </c>
      <c r="AL15" s="192"/>
      <c r="AM15" s="192"/>
      <c r="AN15" s="192">
        <v>11</v>
      </c>
      <c r="AO15" s="192"/>
      <c r="AP15" s="192"/>
      <c r="AQ15" s="192"/>
      <c r="AR15" s="192"/>
      <c r="AS15" s="192"/>
    </row>
    <row r="16" ht="22.5" customHeight="1" spans="1:45">
      <c r="A16" s="51" t="s">
        <v>104</v>
      </c>
      <c r="B16" s="192">
        <v>116</v>
      </c>
      <c r="C16" s="192">
        <v>116</v>
      </c>
      <c r="D16" s="192"/>
      <c r="E16" s="192"/>
      <c r="F16" s="192"/>
      <c r="G16" s="192"/>
      <c r="H16" s="192"/>
      <c r="I16" s="192"/>
      <c r="J16" s="192"/>
      <c r="K16" s="192"/>
      <c r="L16" s="192"/>
      <c r="M16" s="192"/>
      <c r="N16" s="192"/>
      <c r="O16" s="192"/>
      <c r="P16" s="192"/>
      <c r="Q16" s="192"/>
      <c r="R16" s="192"/>
      <c r="S16" s="192"/>
      <c r="T16" s="192"/>
      <c r="U16" s="192"/>
      <c r="V16" s="192"/>
      <c r="W16" s="192"/>
      <c r="X16" s="192">
        <v>8</v>
      </c>
      <c r="Y16" s="192"/>
      <c r="Z16" s="192"/>
      <c r="AA16" s="192">
        <v>8</v>
      </c>
      <c r="AB16" s="192"/>
      <c r="AC16" s="192"/>
      <c r="AD16" s="192"/>
      <c r="AE16" s="192">
        <v>40</v>
      </c>
      <c r="AF16" s="192">
        <v>68</v>
      </c>
      <c r="AG16" s="192"/>
      <c r="AH16" s="192"/>
      <c r="AI16" s="192"/>
      <c r="AJ16" s="192"/>
      <c r="AK16" s="192"/>
      <c r="AL16" s="192"/>
      <c r="AM16" s="192"/>
      <c r="AN16" s="192"/>
      <c r="AO16" s="192"/>
      <c r="AP16" s="192"/>
      <c r="AQ16" s="192"/>
      <c r="AR16" s="192"/>
      <c r="AS16" s="192"/>
    </row>
    <row r="17" ht="22.5" customHeight="1" spans="1:45">
      <c r="A17" s="51" t="s">
        <v>106</v>
      </c>
      <c r="B17" s="192">
        <v>367</v>
      </c>
      <c r="C17" s="192">
        <v>367</v>
      </c>
      <c r="D17" s="192">
        <v>147</v>
      </c>
      <c r="E17" s="192">
        <v>17</v>
      </c>
      <c r="F17" s="192"/>
      <c r="G17" s="192"/>
      <c r="H17" s="192">
        <v>3</v>
      </c>
      <c r="I17" s="192">
        <v>40</v>
      </c>
      <c r="J17" s="192">
        <v>10</v>
      </c>
      <c r="K17" s="192"/>
      <c r="L17" s="192"/>
      <c r="M17" s="192">
        <v>77</v>
      </c>
      <c r="N17" s="192"/>
      <c r="O17" s="192"/>
      <c r="P17" s="192"/>
      <c r="Q17" s="192"/>
      <c r="R17" s="192"/>
      <c r="S17" s="192"/>
      <c r="T17" s="192"/>
      <c r="U17" s="192"/>
      <c r="V17" s="192"/>
      <c r="W17" s="192"/>
      <c r="X17" s="192">
        <v>220</v>
      </c>
      <c r="Y17" s="192"/>
      <c r="Z17" s="192"/>
      <c r="AA17" s="192">
        <v>220</v>
      </c>
      <c r="AB17" s="192"/>
      <c r="AC17" s="192"/>
      <c r="AD17" s="192"/>
      <c r="AE17" s="192"/>
      <c r="AF17" s="192"/>
      <c r="AG17" s="192"/>
      <c r="AH17" s="192"/>
      <c r="AI17" s="192"/>
      <c r="AJ17" s="192"/>
      <c r="AK17" s="192"/>
      <c r="AL17" s="192"/>
      <c r="AM17" s="192"/>
      <c r="AN17" s="192"/>
      <c r="AO17" s="192"/>
      <c r="AP17" s="192"/>
      <c r="AQ17" s="192"/>
      <c r="AR17" s="192"/>
      <c r="AS17" s="192"/>
    </row>
    <row r="18" ht="32.25" customHeight="1" spans="1:45">
      <c r="A18" s="51" t="s">
        <v>108</v>
      </c>
      <c r="B18" s="192">
        <v>160</v>
      </c>
      <c r="C18" s="192">
        <v>160</v>
      </c>
      <c r="D18" s="192">
        <v>88</v>
      </c>
      <c r="E18" s="192"/>
      <c r="F18" s="192">
        <v>10</v>
      </c>
      <c r="G18" s="192"/>
      <c r="H18" s="192"/>
      <c r="I18" s="192"/>
      <c r="J18" s="192"/>
      <c r="K18" s="192"/>
      <c r="L18" s="192">
        <v>78</v>
      </c>
      <c r="M18" s="192"/>
      <c r="N18" s="192"/>
      <c r="O18" s="192"/>
      <c r="P18" s="192"/>
      <c r="Q18" s="192"/>
      <c r="R18" s="192">
        <v>16</v>
      </c>
      <c r="S18" s="192">
        <v>50</v>
      </c>
      <c r="T18" s="192"/>
      <c r="U18" s="192"/>
      <c r="V18" s="192"/>
      <c r="W18" s="192"/>
      <c r="X18" s="192">
        <v>4</v>
      </c>
      <c r="Y18" s="192"/>
      <c r="Z18" s="192">
        <v>4</v>
      </c>
      <c r="AA18" s="192"/>
      <c r="AB18" s="192"/>
      <c r="AC18" s="192"/>
      <c r="AD18" s="192"/>
      <c r="AE18" s="192"/>
      <c r="AF18" s="192">
        <v>2</v>
      </c>
      <c r="AG18" s="192"/>
      <c r="AH18" s="192"/>
      <c r="AI18" s="192"/>
      <c r="AJ18" s="192"/>
      <c r="AK18" s="192"/>
      <c r="AL18" s="192"/>
      <c r="AM18" s="192"/>
      <c r="AN18" s="192"/>
      <c r="AO18" s="192"/>
      <c r="AP18" s="192"/>
      <c r="AQ18" s="192"/>
      <c r="AR18" s="192"/>
      <c r="AS18" s="192"/>
    </row>
    <row r="19" ht="22.5" customHeight="1" spans="1:45">
      <c r="A19" s="51" t="s">
        <v>110</v>
      </c>
      <c r="B19" s="192">
        <v>5050</v>
      </c>
      <c r="C19" s="192">
        <v>3550</v>
      </c>
      <c r="D19" s="192">
        <v>440</v>
      </c>
      <c r="E19" s="192">
        <v>50</v>
      </c>
      <c r="F19" s="192">
        <v>12</v>
      </c>
      <c r="G19" s="192"/>
      <c r="H19" s="192">
        <v>13</v>
      </c>
      <c r="I19" s="192">
        <v>88</v>
      </c>
      <c r="J19" s="192">
        <v>14</v>
      </c>
      <c r="K19" s="192">
        <v>40</v>
      </c>
      <c r="L19" s="192">
        <v>200</v>
      </c>
      <c r="M19" s="192">
        <v>5</v>
      </c>
      <c r="N19" s="192"/>
      <c r="O19" s="192"/>
      <c r="P19" s="192">
        <v>18</v>
      </c>
      <c r="Q19" s="192"/>
      <c r="R19" s="192"/>
      <c r="S19" s="192">
        <v>70</v>
      </c>
      <c r="T19" s="192"/>
      <c r="U19" s="192"/>
      <c r="V19" s="192"/>
      <c r="W19" s="192"/>
      <c r="X19" s="192">
        <v>82.5</v>
      </c>
      <c r="Y19" s="192"/>
      <c r="Z19" s="192">
        <v>82.5</v>
      </c>
      <c r="AA19" s="192"/>
      <c r="AB19" s="192"/>
      <c r="AC19" s="192"/>
      <c r="AD19" s="192"/>
      <c r="AE19" s="192">
        <v>122.5</v>
      </c>
      <c r="AF19" s="192">
        <v>2835</v>
      </c>
      <c r="AG19" s="192">
        <v>1500</v>
      </c>
      <c r="AH19" s="192"/>
      <c r="AI19" s="192"/>
      <c r="AJ19" s="192">
        <v>100</v>
      </c>
      <c r="AK19" s="192"/>
      <c r="AL19" s="192"/>
      <c r="AM19" s="192"/>
      <c r="AN19" s="192"/>
      <c r="AO19" s="192"/>
      <c r="AP19" s="192">
        <v>1400</v>
      </c>
      <c r="AQ19" s="192"/>
      <c r="AR19" s="192">
        <v>1400</v>
      </c>
      <c r="AS19" s="192"/>
    </row>
    <row r="20" ht="22.5" customHeight="1" spans="1:45">
      <c r="A20" s="51" t="s">
        <v>112</v>
      </c>
      <c r="B20" s="192">
        <v>245</v>
      </c>
      <c r="C20" s="192">
        <v>245</v>
      </c>
      <c r="D20" s="192">
        <v>40</v>
      </c>
      <c r="E20" s="192">
        <v>2</v>
      </c>
      <c r="F20" s="192"/>
      <c r="G20" s="192">
        <v>1</v>
      </c>
      <c r="H20" s="192"/>
      <c r="I20" s="192"/>
      <c r="J20" s="192">
        <v>1</v>
      </c>
      <c r="K20" s="192"/>
      <c r="L20" s="192">
        <v>33</v>
      </c>
      <c r="M20" s="192"/>
      <c r="N20" s="192"/>
      <c r="O20" s="192"/>
      <c r="P20" s="192">
        <v>3</v>
      </c>
      <c r="Q20" s="192"/>
      <c r="R20" s="192">
        <v>5</v>
      </c>
      <c r="S20" s="192">
        <v>2</v>
      </c>
      <c r="T20" s="192"/>
      <c r="U20" s="192"/>
      <c r="V20" s="192"/>
      <c r="W20" s="192"/>
      <c r="X20" s="192">
        <v>2</v>
      </c>
      <c r="Y20" s="192"/>
      <c r="Z20" s="192">
        <v>2</v>
      </c>
      <c r="AA20" s="192"/>
      <c r="AB20" s="192">
        <v>2</v>
      </c>
      <c r="AC20" s="192">
        <v>20</v>
      </c>
      <c r="AD20" s="192">
        <v>1</v>
      </c>
      <c r="AE20" s="192"/>
      <c r="AF20" s="192">
        <v>173</v>
      </c>
      <c r="AG20" s="192"/>
      <c r="AH20" s="192"/>
      <c r="AI20" s="192"/>
      <c r="AJ20" s="192"/>
      <c r="AK20" s="192"/>
      <c r="AL20" s="192"/>
      <c r="AM20" s="192"/>
      <c r="AN20" s="192"/>
      <c r="AO20" s="192"/>
      <c r="AP20" s="192"/>
      <c r="AQ20" s="192"/>
      <c r="AR20" s="192"/>
      <c r="AS20" s="192"/>
    </row>
    <row r="21" ht="22.5" customHeight="1" spans="1:45">
      <c r="A21" s="51" t="s">
        <v>114</v>
      </c>
      <c r="B21" s="192">
        <v>3550</v>
      </c>
      <c r="C21" s="192">
        <v>3550</v>
      </c>
      <c r="D21" s="192">
        <v>1015</v>
      </c>
      <c r="E21" s="192">
        <v>870</v>
      </c>
      <c r="F21" s="192">
        <v>60</v>
      </c>
      <c r="G21" s="192">
        <v>5</v>
      </c>
      <c r="H21" s="192">
        <v>2</v>
      </c>
      <c r="I21" s="192">
        <v>2</v>
      </c>
      <c r="J21" s="192"/>
      <c r="K21" s="192"/>
      <c r="L21" s="192">
        <v>60</v>
      </c>
      <c r="M21" s="192">
        <v>16</v>
      </c>
      <c r="N21" s="192"/>
      <c r="O21" s="192"/>
      <c r="P21" s="192"/>
      <c r="Q21" s="192"/>
      <c r="R21" s="192">
        <v>10</v>
      </c>
      <c r="S21" s="192">
        <v>30</v>
      </c>
      <c r="T21" s="192"/>
      <c r="U21" s="192"/>
      <c r="V21" s="192"/>
      <c r="W21" s="192"/>
      <c r="X21" s="192">
        <v>248</v>
      </c>
      <c r="Y21" s="192"/>
      <c r="Z21" s="192">
        <v>36</v>
      </c>
      <c r="AA21" s="192">
        <v>212</v>
      </c>
      <c r="AB21" s="192">
        <v>10</v>
      </c>
      <c r="AC21" s="192"/>
      <c r="AD21" s="192">
        <v>22</v>
      </c>
      <c r="AE21" s="192"/>
      <c r="AF21" s="192">
        <v>2215</v>
      </c>
      <c r="AG21" s="192"/>
      <c r="AH21" s="192"/>
      <c r="AI21" s="192"/>
      <c r="AJ21" s="192"/>
      <c r="AK21" s="192"/>
      <c r="AL21" s="192"/>
      <c r="AM21" s="192"/>
      <c r="AN21" s="192"/>
      <c r="AO21" s="192"/>
      <c r="AP21" s="192"/>
      <c r="AQ21" s="192"/>
      <c r="AR21" s="192"/>
      <c r="AS21" s="192"/>
    </row>
    <row r="22" ht="22.5" customHeight="1" spans="1:45">
      <c r="A22" s="51" t="s">
        <v>116</v>
      </c>
      <c r="B22" s="192">
        <v>5626</v>
      </c>
      <c r="C22" s="192">
        <v>5626</v>
      </c>
      <c r="D22" s="192">
        <v>30</v>
      </c>
      <c r="E22" s="192">
        <v>10</v>
      </c>
      <c r="F22" s="192"/>
      <c r="G22" s="192"/>
      <c r="H22" s="192"/>
      <c r="I22" s="192"/>
      <c r="J22" s="192"/>
      <c r="K22" s="192"/>
      <c r="L22" s="192">
        <v>10</v>
      </c>
      <c r="M22" s="192">
        <v>10</v>
      </c>
      <c r="N22" s="192"/>
      <c r="O22" s="192"/>
      <c r="P22" s="192"/>
      <c r="Q22" s="192"/>
      <c r="R22" s="192"/>
      <c r="S22" s="192">
        <v>226</v>
      </c>
      <c r="T22" s="192"/>
      <c r="U22" s="192"/>
      <c r="V22" s="192"/>
      <c r="W22" s="192"/>
      <c r="X22" s="192">
        <v>20</v>
      </c>
      <c r="Y22" s="192"/>
      <c r="Z22" s="192">
        <v>20</v>
      </c>
      <c r="AA22" s="192"/>
      <c r="AB22" s="192"/>
      <c r="AC22" s="192"/>
      <c r="AD22" s="192"/>
      <c r="AE22" s="192"/>
      <c r="AF22" s="192">
        <v>5350</v>
      </c>
      <c r="AG22" s="192"/>
      <c r="AH22" s="192"/>
      <c r="AI22" s="192"/>
      <c r="AJ22" s="192"/>
      <c r="AK22" s="192"/>
      <c r="AL22" s="192"/>
      <c r="AM22" s="192"/>
      <c r="AN22" s="192"/>
      <c r="AO22" s="192"/>
      <c r="AP22" s="192"/>
      <c r="AQ22" s="192"/>
      <c r="AR22" s="192"/>
      <c r="AS22" s="192"/>
    </row>
    <row r="23" ht="22.5" customHeight="1" spans="1:45">
      <c r="A23" s="51" t="s">
        <v>118</v>
      </c>
      <c r="B23" s="192">
        <v>146</v>
      </c>
      <c r="C23" s="192">
        <v>146</v>
      </c>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v>146</v>
      </c>
      <c r="AG23" s="192"/>
      <c r="AH23" s="192"/>
      <c r="AI23" s="192"/>
      <c r="AJ23" s="192"/>
      <c r="AK23" s="192"/>
      <c r="AL23" s="192"/>
      <c r="AM23" s="192"/>
      <c r="AN23" s="192"/>
      <c r="AO23" s="192"/>
      <c r="AP23" s="192"/>
      <c r="AQ23" s="192"/>
      <c r="AR23" s="192"/>
      <c r="AS23" s="192"/>
    </row>
    <row r="24" ht="22.5" customHeight="1" spans="1:45">
      <c r="A24" s="51" t="s">
        <v>120</v>
      </c>
      <c r="B24" s="192">
        <v>50</v>
      </c>
      <c r="C24" s="192">
        <v>50</v>
      </c>
      <c r="D24" s="192"/>
      <c r="E24" s="192"/>
      <c r="F24" s="192"/>
      <c r="G24" s="192"/>
      <c r="H24" s="192"/>
      <c r="I24" s="192"/>
      <c r="J24" s="192"/>
      <c r="K24" s="192"/>
      <c r="L24" s="192"/>
      <c r="M24" s="192"/>
      <c r="N24" s="192"/>
      <c r="O24" s="192"/>
      <c r="P24" s="192"/>
      <c r="Q24" s="192"/>
      <c r="R24" s="192"/>
      <c r="S24" s="192"/>
      <c r="T24" s="192"/>
      <c r="U24" s="192"/>
      <c r="V24" s="192"/>
      <c r="W24" s="192"/>
      <c r="X24" s="192">
        <v>10</v>
      </c>
      <c r="Y24" s="192"/>
      <c r="Z24" s="192"/>
      <c r="AA24" s="192">
        <v>10</v>
      </c>
      <c r="AB24" s="192"/>
      <c r="AC24" s="192"/>
      <c r="AD24" s="192"/>
      <c r="AE24" s="192"/>
      <c r="AF24" s="192">
        <v>40</v>
      </c>
      <c r="AG24" s="192"/>
      <c r="AH24" s="192"/>
      <c r="AI24" s="192"/>
      <c r="AJ24" s="192"/>
      <c r="AK24" s="192"/>
      <c r="AL24" s="192"/>
      <c r="AM24" s="192"/>
      <c r="AN24" s="192"/>
      <c r="AO24" s="192"/>
      <c r="AP24" s="192"/>
      <c r="AQ24" s="192"/>
      <c r="AR24" s="192"/>
      <c r="AS24" s="192"/>
    </row>
    <row r="25" ht="22.5" customHeight="1" spans="1:45">
      <c r="A25" s="51" t="s">
        <v>122</v>
      </c>
      <c r="B25" s="192">
        <v>10</v>
      </c>
      <c r="C25" s="192">
        <v>10</v>
      </c>
      <c r="D25" s="192">
        <v>7</v>
      </c>
      <c r="E25" s="192"/>
      <c r="F25" s="192">
        <v>2</v>
      </c>
      <c r="G25" s="192"/>
      <c r="H25" s="192"/>
      <c r="I25" s="192"/>
      <c r="J25" s="192"/>
      <c r="K25" s="192"/>
      <c r="L25" s="192">
        <v>3</v>
      </c>
      <c r="M25" s="192"/>
      <c r="N25" s="192"/>
      <c r="O25" s="192"/>
      <c r="P25" s="192">
        <v>2</v>
      </c>
      <c r="Q25" s="192"/>
      <c r="R25" s="192"/>
      <c r="S25" s="192"/>
      <c r="T25" s="192"/>
      <c r="U25" s="192"/>
      <c r="V25" s="192"/>
      <c r="W25" s="192"/>
      <c r="X25" s="192"/>
      <c r="Y25" s="192"/>
      <c r="Z25" s="192"/>
      <c r="AA25" s="192"/>
      <c r="AB25" s="192"/>
      <c r="AC25" s="192"/>
      <c r="AD25" s="192"/>
      <c r="AE25" s="192"/>
      <c r="AF25" s="192">
        <v>3</v>
      </c>
      <c r="AG25" s="192"/>
      <c r="AH25" s="192"/>
      <c r="AI25" s="192"/>
      <c r="AJ25" s="192"/>
      <c r="AK25" s="192"/>
      <c r="AL25" s="192"/>
      <c r="AM25" s="192"/>
      <c r="AN25" s="192"/>
      <c r="AO25" s="192"/>
      <c r="AP25" s="192"/>
      <c r="AQ25" s="192"/>
      <c r="AR25" s="192"/>
      <c r="AS25" s="192"/>
    </row>
    <row r="26" ht="22.5" customHeight="1" spans="1:45">
      <c r="A26" s="51" t="s">
        <v>124</v>
      </c>
      <c r="B26" s="192">
        <v>20</v>
      </c>
      <c r="C26" s="192">
        <v>20</v>
      </c>
      <c r="D26" s="192">
        <v>8</v>
      </c>
      <c r="E26" s="192">
        <v>6</v>
      </c>
      <c r="F26" s="192">
        <v>1</v>
      </c>
      <c r="G26" s="192">
        <v>0.5</v>
      </c>
      <c r="H26" s="192"/>
      <c r="I26" s="192"/>
      <c r="J26" s="192"/>
      <c r="K26" s="192"/>
      <c r="L26" s="192">
        <v>0.5</v>
      </c>
      <c r="M26" s="192"/>
      <c r="N26" s="192"/>
      <c r="O26" s="192"/>
      <c r="P26" s="192"/>
      <c r="Q26" s="192"/>
      <c r="R26" s="192"/>
      <c r="S26" s="192"/>
      <c r="T26" s="192"/>
      <c r="U26" s="192"/>
      <c r="V26" s="192"/>
      <c r="W26" s="192"/>
      <c r="X26" s="192">
        <v>6</v>
      </c>
      <c r="Y26" s="192"/>
      <c r="Z26" s="192">
        <v>5</v>
      </c>
      <c r="AA26" s="192">
        <v>1</v>
      </c>
      <c r="AB26" s="192">
        <v>2.8</v>
      </c>
      <c r="AC26" s="192"/>
      <c r="AD26" s="192">
        <v>2.2</v>
      </c>
      <c r="AE26" s="192">
        <v>1</v>
      </c>
      <c r="AF26" s="192"/>
      <c r="AG26" s="192"/>
      <c r="AH26" s="192"/>
      <c r="AI26" s="192"/>
      <c r="AJ26" s="192"/>
      <c r="AK26" s="192"/>
      <c r="AL26" s="192"/>
      <c r="AM26" s="192"/>
      <c r="AN26" s="192"/>
      <c r="AO26" s="192"/>
      <c r="AP26" s="192"/>
      <c r="AQ26" s="192"/>
      <c r="AR26" s="192"/>
      <c r="AS26" s="192"/>
    </row>
    <row r="27" ht="22.5" customHeight="1" spans="1:45">
      <c r="A27" s="51" t="s">
        <v>126</v>
      </c>
      <c r="B27" s="192">
        <v>1691</v>
      </c>
      <c r="C27" s="192">
        <v>1691</v>
      </c>
      <c r="D27" s="192">
        <v>387</v>
      </c>
      <c r="E27" s="192">
        <v>80</v>
      </c>
      <c r="F27" s="192">
        <v>55</v>
      </c>
      <c r="G27" s="192"/>
      <c r="H27" s="192"/>
      <c r="I27" s="192"/>
      <c r="J27" s="192"/>
      <c r="K27" s="192"/>
      <c r="L27" s="192">
        <v>100</v>
      </c>
      <c r="M27" s="192">
        <v>152</v>
      </c>
      <c r="N27" s="192"/>
      <c r="O27" s="192"/>
      <c r="P27" s="192"/>
      <c r="Q27" s="192"/>
      <c r="R27" s="192">
        <v>15</v>
      </c>
      <c r="S27" s="192">
        <v>20</v>
      </c>
      <c r="T27" s="192"/>
      <c r="U27" s="192"/>
      <c r="V27" s="192"/>
      <c r="W27" s="192"/>
      <c r="X27" s="192">
        <v>20</v>
      </c>
      <c r="Y27" s="192"/>
      <c r="Z27" s="192"/>
      <c r="AA27" s="192">
        <v>20</v>
      </c>
      <c r="AB27" s="192"/>
      <c r="AC27" s="192"/>
      <c r="AD27" s="192"/>
      <c r="AE27" s="192"/>
      <c r="AF27" s="192">
        <v>1249</v>
      </c>
      <c r="AG27" s="192"/>
      <c r="AH27" s="192"/>
      <c r="AI27" s="192"/>
      <c r="AJ27" s="192"/>
      <c r="AK27" s="192"/>
      <c r="AL27" s="192"/>
      <c r="AM27" s="192"/>
      <c r="AN27" s="192"/>
      <c r="AO27" s="192"/>
      <c r="AP27" s="192"/>
      <c r="AQ27" s="192"/>
      <c r="AR27" s="192"/>
      <c r="AS27" s="192"/>
    </row>
    <row r="28" ht="22.5" customHeight="1" spans="1:45">
      <c r="A28" s="51" t="s">
        <v>128</v>
      </c>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row>
    <row r="29" ht="30.75" customHeight="1" spans="1:45">
      <c r="A29" s="51" t="s">
        <v>130</v>
      </c>
      <c r="B29" s="192">
        <v>30</v>
      </c>
      <c r="C29" s="192">
        <v>30</v>
      </c>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v>30</v>
      </c>
      <c r="AG29" s="192"/>
      <c r="AH29" s="192"/>
      <c r="AI29" s="192"/>
      <c r="AJ29" s="192"/>
      <c r="AK29" s="192"/>
      <c r="AL29" s="192"/>
      <c r="AM29" s="192"/>
      <c r="AN29" s="192"/>
      <c r="AO29" s="192"/>
      <c r="AP29" s="192"/>
      <c r="AQ29" s="192"/>
      <c r="AR29" s="192"/>
      <c r="AS29" s="192"/>
    </row>
    <row r="30" ht="22.5" customHeight="1" spans="1:45">
      <c r="A30" s="51" t="s">
        <v>132</v>
      </c>
      <c r="B30" s="192">
        <v>103</v>
      </c>
      <c r="C30" s="192">
        <v>103</v>
      </c>
      <c r="D30" s="192">
        <v>14</v>
      </c>
      <c r="E30" s="192">
        <v>4</v>
      </c>
      <c r="F30" s="192"/>
      <c r="G30" s="192"/>
      <c r="H30" s="192"/>
      <c r="I30" s="192"/>
      <c r="J30" s="192"/>
      <c r="K30" s="192"/>
      <c r="L30" s="192">
        <v>6</v>
      </c>
      <c r="M30" s="192"/>
      <c r="N30" s="192"/>
      <c r="O30" s="192"/>
      <c r="P30" s="192">
        <v>4</v>
      </c>
      <c r="Q30" s="192"/>
      <c r="R30" s="192"/>
      <c r="S30" s="192">
        <v>17</v>
      </c>
      <c r="T30" s="192"/>
      <c r="U30" s="192"/>
      <c r="V30" s="192"/>
      <c r="W30" s="192"/>
      <c r="X30" s="192">
        <v>10</v>
      </c>
      <c r="Y30" s="192"/>
      <c r="Z30" s="192"/>
      <c r="AA30" s="192">
        <v>10</v>
      </c>
      <c r="AB30" s="192"/>
      <c r="AC30" s="192"/>
      <c r="AD30" s="192"/>
      <c r="AE30" s="192"/>
      <c r="AF30" s="192">
        <v>62</v>
      </c>
      <c r="AG30" s="192"/>
      <c r="AH30" s="192"/>
      <c r="AI30" s="192"/>
      <c r="AJ30" s="192"/>
      <c r="AK30" s="192"/>
      <c r="AL30" s="192"/>
      <c r="AM30" s="192"/>
      <c r="AN30" s="192"/>
      <c r="AO30" s="192"/>
      <c r="AP30" s="192"/>
      <c r="AQ30" s="192"/>
      <c r="AR30" s="192"/>
      <c r="AS30" s="192"/>
    </row>
    <row r="31" ht="22.5" customHeight="1" spans="1:45">
      <c r="A31" s="51" t="s">
        <v>134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row>
    <row r="32" ht="22.5" customHeight="1" spans="1:45">
      <c r="A32" s="51" t="s">
        <v>136</v>
      </c>
      <c r="B32" s="192">
        <v>18</v>
      </c>
      <c r="C32" s="192">
        <v>18</v>
      </c>
      <c r="D32" s="192">
        <v>12</v>
      </c>
      <c r="E32" s="192">
        <v>6</v>
      </c>
      <c r="F32" s="192">
        <v>3</v>
      </c>
      <c r="G32" s="192"/>
      <c r="H32" s="192"/>
      <c r="I32" s="192"/>
      <c r="J32" s="192"/>
      <c r="K32" s="192"/>
      <c r="L32" s="192"/>
      <c r="M32" s="192">
        <v>3</v>
      </c>
      <c r="N32" s="192"/>
      <c r="O32" s="192"/>
      <c r="P32" s="192"/>
      <c r="Q32" s="192"/>
      <c r="R32" s="192">
        <v>3</v>
      </c>
      <c r="S32" s="192">
        <v>3</v>
      </c>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row>
    <row r="33" ht="22.5" customHeight="1" spans="1:45">
      <c r="A33" s="51" t="s">
        <v>138</v>
      </c>
      <c r="B33" s="192">
        <v>70</v>
      </c>
      <c r="C33" s="192">
        <v>70</v>
      </c>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v>70</v>
      </c>
      <c r="AG33" s="192"/>
      <c r="AH33" s="192"/>
      <c r="AI33" s="192"/>
      <c r="AJ33" s="192"/>
      <c r="AK33" s="192"/>
      <c r="AL33" s="192"/>
      <c r="AM33" s="192"/>
      <c r="AN33" s="192"/>
      <c r="AO33" s="192"/>
      <c r="AP33" s="192"/>
      <c r="AQ33" s="192"/>
      <c r="AR33" s="192"/>
      <c r="AS33" s="192"/>
    </row>
    <row r="34" ht="22.5" customHeight="1" spans="1:45">
      <c r="A34" s="51" t="s">
        <v>140</v>
      </c>
      <c r="B34" s="192">
        <v>13</v>
      </c>
      <c r="C34" s="192">
        <v>13</v>
      </c>
      <c r="D34" s="192">
        <v>11.5</v>
      </c>
      <c r="E34" s="192"/>
      <c r="F34" s="192">
        <v>5</v>
      </c>
      <c r="G34" s="192"/>
      <c r="H34" s="192"/>
      <c r="I34" s="192"/>
      <c r="J34" s="192"/>
      <c r="K34" s="192"/>
      <c r="L34" s="192"/>
      <c r="M34" s="192">
        <v>6</v>
      </c>
      <c r="N34" s="192"/>
      <c r="O34" s="192"/>
      <c r="P34" s="192">
        <v>0.5</v>
      </c>
      <c r="Q34" s="192"/>
      <c r="R34" s="192"/>
      <c r="S34" s="192"/>
      <c r="T34" s="192">
        <v>0.5</v>
      </c>
      <c r="U34" s="192">
        <v>0.5</v>
      </c>
      <c r="V34" s="192"/>
      <c r="W34" s="192"/>
      <c r="X34" s="192">
        <v>1</v>
      </c>
      <c r="Y34" s="192"/>
      <c r="Z34" s="192"/>
      <c r="AA34" s="192">
        <v>1</v>
      </c>
      <c r="AB34" s="192"/>
      <c r="AC34" s="192"/>
      <c r="AD34" s="192"/>
      <c r="AE34" s="192"/>
      <c r="AF34" s="192"/>
      <c r="AG34" s="192"/>
      <c r="AH34" s="192"/>
      <c r="AI34" s="192"/>
      <c r="AJ34" s="192"/>
      <c r="AK34" s="192"/>
      <c r="AL34" s="192"/>
      <c r="AM34" s="192"/>
      <c r="AN34" s="192"/>
      <c r="AO34" s="192"/>
      <c r="AP34" s="192"/>
      <c r="AQ34" s="192"/>
      <c r="AR34" s="192"/>
      <c r="AS34" s="192"/>
    </row>
    <row r="35" ht="22.5" customHeight="1" spans="1:45">
      <c r="A35" s="51" t="s">
        <v>142</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row>
    <row r="36" ht="22.5" customHeight="1" spans="1:45">
      <c r="A36" s="51" t="s">
        <v>144</v>
      </c>
      <c r="B36" s="192">
        <v>320</v>
      </c>
      <c r="C36" s="192">
        <v>320</v>
      </c>
      <c r="D36" s="192">
        <v>15</v>
      </c>
      <c r="E36" s="192">
        <v>10</v>
      </c>
      <c r="F36" s="192">
        <v>5</v>
      </c>
      <c r="G36" s="192"/>
      <c r="H36" s="192"/>
      <c r="I36" s="192"/>
      <c r="J36" s="192"/>
      <c r="K36" s="192"/>
      <c r="L36" s="192"/>
      <c r="M36" s="192"/>
      <c r="N36" s="192"/>
      <c r="O36" s="192"/>
      <c r="P36" s="192"/>
      <c r="Q36" s="192"/>
      <c r="R36" s="192">
        <v>5</v>
      </c>
      <c r="S36" s="192">
        <v>15</v>
      </c>
      <c r="T36" s="192"/>
      <c r="U36" s="192"/>
      <c r="V36" s="192"/>
      <c r="W36" s="192"/>
      <c r="X36" s="192">
        <v>25</v>
      </c>
      <c r="Y36" s="192"/>
      <c r="Z36" s="192"/>
      <c r="AA36" s="192">
        <v>25</v>
      </c>
      <c r="AB36" s="192"/>
      <c r="AC36" s="192"/>
      <c r="AD36" s="192"/>
      <c r="AE36" s="192"/>
      <c r="AF36" s="192">
        <v>260</v>
      </c>
      <c r="AG36" s="192"/>
      <c r="AH36" s="192"/>
      <c r="AI36" s="192"/>
      <c r="AJ36" s="192"/>
      <c r="AK36" s="192"/>
      <c r="AL36" s="192"/>
      <c r="AM36" s="192"/>
      <c r="AN36" s="192"/>
      <c r="AO36" s="192"/>
      <c r="AP36" s="192"/>
      <c r="AQ36" s="192"/>
      <c r="AR36" s="192"/>
      <c r="AS36" s="192"/>
    </row>
    <row r="37" ht="22.5" customHeight="1" spans="1:45">
      <c r="A37" s="51" t="s">
        <v>146</v>
      </c>
      <c r="B37" s="192">
        <v>70</v>
      </c>
      <c r="C37" s="192">
        <v>70</v>
      </c>
      <c r="D37" s="192">
        <v>29</v>
      </c>
      <c r="E37" s="192">
        <v>10</v>
      </c>
      <c r="F37" s="192">
        <v>11</v>
      </c>
      <c r="G37" s="192"/>
      <c r="H37" s="192">
        <v>0.5</v>
      </c>
      <c r="I37" s="192">
        <v>1.5</v>
      </c>
      <c r="J37" s="192">
        <v>0.5</v>
      </c>
      <c r="K37" s="192"/>
      <c r="L37" s="192">
        <v>5.5</v>
      </c>
      <c r="M37" s="192"/>
      <c r="N37" s="192"/>
      <c r="O37" s="192"/>
      <c r="P37" s="192"/>
      <c r="Q37" s="192"/>
      <c r="R37" s="192">
        <v>7</v>
      </c>
      <c r="S37" s="192">
        <v>4</v>
      </c>
      <c r="T37" s="192">
        <v>3</v>
      </c>
      <c r="U37" s="192">
        <v>3</v>
      </c>
      <c r="V37" s="192"/>
      <c r="W37" s="192"/>
      <c r="X37" s="192">
        <v>1.5</v>
      </c>
      <c r="Y37" s="192"/>
      <c r="Z37" s="192">
        <v>1.5</v>
      </c>
      <c r="AA37" s="192"/>
      <c r="AB37" s="192">
        <v>2.5</v>
      </c>
      <c r="AC37" s="192">
        <v>11</v>
      </c>
      <c r="AD37" s="192">
        <v>0.5</v>
      </c>
      <c r="AE37" s="192">
        <v>1</v>
      </c>
      <c r="AF37" s="192">
        <v>10.5</v>
      </c>
      <c r="AG37" s="192"/>
      <c r="AH37" s="192"/>
      <c r="AI37" s="192"/>
      <c r="AJ37" s="192"/>
      <c r="AK37" s="192"/>
      <c r="AL37" s="192"/>
      <c r="AM37" s="192"/>
      <c r="AN37" s="192"/>
      <c r="AO37" s="192"/>
      <c r="AP37" s="192"/>
      <c r="AQ37" s="192"/>
      <c r="AR37" s="192"/>
      <c r="AS37" s="192"/>
    </row>
    <row r="38" ht="22.5" customHeight="1" spans="1:45">
      <c r="A38" s="51" t="s">
        <v>148</v>
      </c>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row>
    <row r="39" ht="22.5" customHeight="1" spans="1:45">
      <c r="A39" s="51" t="s">
        <v>150</v>
      </c>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row>
    <row r="40" ht="22.5" customHeight="1" spans="1:45">
      <c r="A40" s="51" t="s">
        <v>152</v>
      </c>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row>
    <row r="41" ht="22.5" customHeight="1" spans="1:45">
      <c r="A41" s="51" t="s">
        <v>154</v>
      </c>
      <c r="B41" s="192">
        <v>100</v>
      </c>
      <c r="C41" s="192">
        <v>100</v>
      </c>
      <c r="D41" s="192">
        <v>43.3</v>
      </c>
      <c r="E41" s="192">
        <v>18.7</v>
      </c>
      <c r="F41" s="192">
        <v>17.4</v>
      </c>
      <c r="G41" s="192"/>
      <c r="H41" s="192"/>
      <c r="I41" s="192"/>
      <c r="J41" s="192"/>
      <c r="K41" s="192"/>
      <c r="L41" s="192">
        <v>7.2</v>
      </c>
      <c r="M41" s="192"/>
      <c r="N41" s="192"/>
      <c r="O41" s="192"/>
      <c r="P41" s="192"/>
      <c r="Q41" s="192"/>
      <c r="R41" s="192"/>
      <c r="S41" s="192">
        <v>1.7</v>
      </c>
      <c r="T41" s="192"/>
      <c r="U41" s="192"/>
      <c r="V41" s="192"/>
      <c r="W41" s="192"/>
      <c r="X41" s="192">
        <v>15.5</v>
      </c>
      <c r="Y41" s="192"/>
      <c r="Z41" s="192">
        <v>3.5</v>
      </c>
      <c r="AA41" s="192">
        <v>12</v>
      </c>
      <c r="AB41" s="192"/>
      <c r="AC41" s="192"/>
      <c r="AD41" s="192"/>
      <c r="AE41" s="192"/>
      <c r="AF41" s="192">
        <v>39.5</v>
      </c>
      <c r="AG41" s="192"/>
      <c r="AH41" s="192"/>
      <c r="AI41" s="192"/>
      <c r="AJ41" s="192"/>
      <c r="AK41" s="192"/>
      <c r="AL41" s="192"/>
      <c r="AM41" s="192"/>
      <c r="AN41" s="192"/>
      <c r="AO41" s="192"/>
      <c r="AP41" s="192"/>
      <c r="AQ41" s="192"/>
      <c r="AR41" s="192"/>
      <c r="AS41" s="192"/>
    </row>
    <row r="42" ht="22.5" customHeight="1" spans="1:45">
      <c r="A42" s="51" t="s">
        <v>157</v>
      </c>
      <c r="B42" s="192">
        <v>50</v>
      </c>
      <c r="C42" s="192">
        <v>50</v>
      </c>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v>50</v>
      </c>
      <c r="AG42" s="192"/>
      <c r="AH42" s="192"/>
      <c r="AI42" s="192"/>
      <c r="AJ42" s="192"/>
      <c r="AK42" s="192"/>
      <c r="AL42" s="192"/>
      <c r="AM42" s="192"/>
      <c r="AN42" s="192"/>
      <c r="AO42" s="192"/>
      <c r="AP42" s="192"/>
      <c r="AQ42" s="192"/>
      <c r="AR42" s="192"/>
      <c r="AS42" s="192"/>
    </row>
    <row r="43" ht="22.5" customHeight="1" spans="1:45">
      <c r="A43" s="51" t="s">
        <v>159</v>
      </c>
      <c r="B43" s="192">
        <v>150</v>
      </c>
      <c r="C43" s="192">
        <v>150</v>
      </c>
      <c r="D43" s="192"/>
      <c r="E43" s="192"/>
      <c r="F43" s="192"/>
      <c r="G43" s="192"/>
      <c r="H43" s="192"/>
      <c r="I43" s="192"/>
      <c r="J43" s="192"/>
      <c r="K43" s="192"/>
      <c r="L43" s="192"/>
      <c r="M43" s="192"/>
      <c r="N43" s="192"/>
      <c r="O43" s="192"/>
      <c r="P43" s="192"/>
      <c r="Q43" s="192"/>
      <c r="R43" s="192"/>
      <c r="S43" s="192"/>
      <c r="T43" s="192"/>
      <c r="U43" s="192"/>
      <c r="V43" s="192"/>
      <c r="W43" s="192"/>
      <c r="X43" s="192">
        <v>150</v>
      </c>
      <c r="Y43" s="192"/>
      <c r="Z43" s="192"/>
      <c r="AA43" s="192">
        <v>150</v>
      </c>
      <c r="AB43" s="192"/>
      <c r="AC43" s="192"/>
      <c r="AD43" s="192"/>
      <c r="AE43" s="192"/>
      <c r="AF43" s="192"/>
      <c r="AG43" s="192"/>
      <c r="AH43" s="192"/>
      <c r="AI43" s="192"/>
      <c r="AJ43" s="192"/>
      <c r="AK43" s="192"/>
      <c r="AL43" s="192"/>
      <c r="AM43" s="192"/>
      <c r="AN43" s="192"/>
      <c r="AO43" s="192"/>
      <c r="AP43" s="192"/>
      <c r="AQ43" s="192"/>
      <c r="AR43" s="192"/>
      <c r="AS43" s="192"/>
    </row>
    <row r="44" ht="35.1" customHeight="1" spans="1:45">
      <c r="A44" s="51" t="s">
        <v>161</v>
      </c>
      <c r="B44" s="192">
        <v>20</v>
      </c>
      <c r="C44" s="192">
        <v>20</v>
      </c>
      <c r="D44" s="192">
        <v>15</v>
      </c>
      <c r="E44" s="192">
        <v>5</v>
      </c>
      <c r="F44" s="192">
        <v>6</v>
      </c>
      <c r="G44" s="192"/>
      <c r="H44" s="192"/>
      <c r="I44" s="192"/>
      <c r="J44" s="192"/>
      <c r="K44" s="192"/>
      <c r="L44" s="192">
        <v>4</v>
      </c>
      <c r="M44" s="192"/>
      <c r="N44" s="192"/>
      <c r="O44" s="192"/>
      <c r="P44" s="192"/>
      <c r="Q44" s="192"/>
      <c r="R44" s="192">
        <v>3</v>
      </c>
      <c r="S44" s="192">
        <v>2</v>
      </c>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row>
    <row r="45" ht="22.5" customHeight="1" spans="1:45">
      <c r="A45" s="51" t="s">
        <v>163</v>
      </c>
      <c r="B45" s="192">
        <v>597</v>
      </c>
      <c r="C45" s="192">
        <v>597</v>
      </c>
      <c r="D45" s="192">
        <v>261</v>
      </c>
      <c r="E45" s="192">
        <v>20</v>
      </c>
      <c r="F45" s="192"/>
      <c r="G45" s="192"/>
      <c r="H45" s="192">
        <v>5</v>
      </c>
      <c r="I45" s="192">
        <v>5</v>
      </c>
      <c r="J45" s="192">
        <v>4</v>
      </c>
      <c r="K45" s="192"/>
      <c r="L45" s="192">
        <v>217</v>
      </c>
      <c r="M45" s="192">
        <v>10</v>
      </c>
      <c r="N45" s="192"/>
      <c r="O45" s="192"/>
      <c r="P45" s="192"/>
      <c r="Q45" s="192"/>
      <c r="R45" s="192"/>
      <c r="S45" s="192"/>
      <c r="T45" s="192"/>
      <c r="U45" s="192"/>
      <c r="V45" s="192"/>
      <c r="W45" s="192"/>
      <c r="X45" s="192">
        <v>10</v>
      </c>
      <c r="Y45" s="192"/>
      <c r="Z45" s="192"/>
      <c r="AA45" s="192">
        <v>10</v>
      </c>
      <c r="AB45" s="192"/>
      <c r="AC45" s="192"/>
      <c r="AD45" s="192"/>
      <c r="AE45" s="192">
        <v>40</v>
      </c>
      <c r="AF45" s="192">
        <v>286</v>
      </c>
      <c r="AG45" s="192"/>
      <c r="AH45" s="192"/>
      <c r="AI45" s="192"/>
      <c r="AJ45" s="192"/>
      <c r="AK45" s="192"/>
      <c r="AL45" s="192"/>
      <c r="AM45" s="192"/>
      <c r="AN45" s="192"/>
      <c r="AO45" s="192"/>
      <c r="AP45" s="192"/>
      <c r="AQ45" s="192"/>
      <c r="AR45" s="192"/>
      <c r="AS45" s="192"/>
    </row>
    <row r="46" ht="29.25" customHeight="1" spans="1:45">
      <c r="A46" s="51" t="s">
        <v>165</v>
      </c>
      <c r="B46" s="192">
        <v>50</v>
      </c>
      <c r="C46" s="192">
        <v>50</v>
      </c>
      <c r="D46" s="192"/>
      <c r="E46" s="192"/>
      <c r="F46" s="192"/>
      <c r="G46" s="192"/>
      <c r="H46" s="192"/>
      <c r="I46" s="192"/>
      <c r="J46" s="192"/>
      <c r="K46" s="192"/>
      <c r="L46" s="192"/>
      <c r="M46" s="192"/>
      <c r="N46" s="192"/>
      <c r="O46" s="192"/>
      <c r="P46" s="192"/>
      <c r="Q46" s="192"/>
      <c r="R46" s="192"/>
      <c r="S46" s="192"/>
      <c r="T46" s="192">
        <v>15</v>
      </c>
      <c r="U46" s="192">
        <v>15</v>
      </c>
      <c r="V46" s="192"/>
      <c r="W46" s="192"/>
      <c r="X46" s="192"/>
      <c r="Y46" s="192"/>
      <c r="Z46" s="192"/>
      <c r="AA46" s="192"/>
      <c r="AB46" s="192"/>
      <c r="AC46" s="192"/>
      <c r="AD46" s="192"/>
      <c r="AE46" s="192"/>
      <c r="AF46" s="192">
        <v>35</v>
      </c>
      <c r="AG46" s="192"/>
      <c r="AH46" s="192"/>
      <c r="AI46" s="192"/>
      <c r="AJ46" s="192"/>
      <c r="AK46" s="192"/>
      <c r="AL46" s="192"/>
      <c r="AM46" s="192"/>
      <c r="AN46" s="192"/>
      <c r="AO46" s="192"/>
      <c r="AP46" s="192"/>
      <c r="AQ46" s="192"/>
      <c r="AR46" s="192"/>
      <c r="AS46" s="192"/>
    </row>
    <row r="47" ht="22.5" customHeight="1" spans="1:45">
      <c r="A47" s="51" t="s">
        <v>167</v>
      </c>
      <c r="B47" s="192">
        <v>100</v>
      </c>
      <c r="C47" s="192">
        <v>100</v>
      </c>
      <c r="D47" s="192"/>
      <c r="E47" s="192"/>
      <c r="F47" s="192"/>
      <c r="G47" s="192"/>
      <c r="H47" s="192"/>
      <c r="I47" s="192"/>
      <c r="J47" s="192"/>
      <c r="K47" s="192"/>
      <c r="L47" s="192"/>
      <c r="M47" s="192"/>
      <c r="N47" s="192"/>
      <c r="O47" s="192"/>
      <c r="P47" s="192"/>
      <c r="Q47" s="192"/>
      <c r="R47" s="192"/>
      <c r="S47" s="192"/>
      <c r="T47" s="192"/>
      <c r="U47" s="192"/>
      <c r="V47" s="192"/>
      <c r="W47" s="192"/>
      <c r="X47" s="192">
        <v>100</v>
      </c>
      <c r="Y47" s="192"/>
      <c r="Z47" s="192"/>
      <c r="AA47" s="192">
        <v>100</v>
      </c>
      <c r="AB47" s="192"/>
      <c r="AC47" s="192"/>
      <c r="AD47" s="192"/>
      <c r="AE47" s="192"/>
      <c r="AF47" s="192"/>
      <c r="AG47" s="192"/>
      <c r="AH47" s="192"/>
      <c r="AI47" s="192"/>
      <c r="AJ47" s="192"/>
      <c r="AK47" s="192"/>
      <c r="AL47" s="192"/>
      <c r="AM47" s="192"/>
      <c r="AN47" s="192"/>
      <c r="AO47" s="192"/>
      <c r="AP47" s="192"/>
      <c r="AQ47" s="192"/>
      <c r="AR47" s="192"/>
      <c r="AS47" s="192"/>
    </row>
    <row r="48" ht="22.5" customHeight="1" spans="1:45">
      <c r="A48" s="51" t="s">
        <v>169</v>
      </c>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row>
    <row r="49" ht="22.5" customHeight="1" spans="1:45">
      <c r="A49" s="51" t="s">
        <v>171</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row>
    <row r="50" ht="22.5" customHeight="1" spans="1:45">
      <c r="A50" s="51" t="s">
        <v>173</v>
      </c>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row>
    <row r="51" ht="22.5" customHeight="1" spans="1:45">
      <c r="A51" s="51" t="s">
        <v>175</v>
      </c>
      <c r="B51" s="192">
        <v>1120</v>
      </c>
      <c r="C51" s="192">
        <v>1120</v>
      </c>
      <c r="D51" s="192">
        <v>288.4</v>
      </c>
      <c r="E51" s="192"/>
      <c r="F51" s="192">
        <v>10</v>
      </c>
      <c r="G51" s="192"/>
      <c r="H51" s="192"/>
      <c r="I51" s="192"/>
      <c r="J51" s="192">
        <v>67</v>
      </c>
      <c r="K51" s="192">
        <v>40</v>
      </c>
      <c r="L51" s="192"/>
      <c r="M51" s="192">
        <v>171.4</v>
      </c>
      <c r="N51" s="192"/>
      <c r="O51" s="192"/>
      <c r="P51" s="192"/>
      <c r="Q51" s="192"/>
      <c r="R51" s="192"/>
      <c r="S51" s="192">
        <v>20</v>
      </c>
      <c r="T51" s="192"/>
      <c r="U51" s="192"/>
      <c r="V51" s="192"/>
      <c r="W51" s="192"/>
      <c r="X51" s="192">
        <v>250</v>
      </c>
      <c r="Y51" s="192"/>
      <c r="Z51" s="192">
        <v>250</v>
      </c>
      <c r="AA51" s="192"/>
      <c r="AB51" s="192"/>
      <c r="AC51" s="192"/>
      <c r="AD51" s="192"/>
      <c r="AE51" s="192"/>
      <c r="AF51" s="192">
        <v>561.6</v>
      </c>
      <c r="AG51" s="192"/>
      <c r="AH51" s="192"/>
      <c r="AI51" s="192"/>
      <c r="AJ51" s="192"/>
      <c r="AK51" s="192"/>
      <c r="AL51" s="192"/>
      <c r="AM51" s="192"/>
      <c r="AN51" s="192"/>
      <c r="AO51" s="192"/>
      <c r="AP51" s="192"/>
      <c r="AQ51" s="192"/>
      <c r="AR51" s="192"/>
      <c r="AS51" s="192"/>
    </row>
    <row r="52" ht="34.5" customHeight="1" spans="1:45">
      <c r="A52" s="51" t="s">
        <v>177</v>
      </c>
      <c r="B52" s="192">
        <v>336</v>
      </c>
      <c r="C52" s="192">
        <v>336</v>
      </c>
      <c r="D52" s="192">
        <v>59</v>
      </c>
      <c r="E52" s="192">
        <v>5</v>
      </c>
      <c r="F52" s="192"/>
      <c r="G52" s="192"/>
      <c r="H52" s="192"/>
      <c r="I52" s="192"/>
      <c r="J52" s="192"/>
      <c r="K52" s="192"/>
      <c r="L52" s="192"/>
      <c r="M52" s="192">
        <v>54</v>
      </c>
      <c r="N52" s="192"/>
      <c r="O52" s="192"/>
      <c r="P52" s="192"/>
      <c r="Q52" s="192"/>
      <c r="R52" s="192"/>
      <c r="S52" s="192"/>
      <c r="T52" s="192"/>
      <c r="U52" s="192"/>
      <c r="V52" s="192"/>
      <c r="W52" s="192"/>
      <c r="X52" s="192">
        <v>162</v>
      </c>
      <c r="Y52" s="192"/>
      <c r="Z52" s="192"/>
      <c r="AA52" s="192">
        <v>162</v>
      </c>
      <c r="AB52" s="192"/>
      <c r="AC52" s="192"/>
      <c r="AD52" s="192"/>
      <c r="AE52" s="192">
        <v>80</v>
      </c>
      <c r="AF52" s="192">
        <v>35</v>
      </c>
      <c r="AG52" s="192"/>
      <c r="AH52" s="192"/>
      <c r="AI52" s="192"/>
      <c r="AJ52" s="192"/>
      <c r="AK52" s="192"/>
      <c r="AL52" s="192"/>
      <c r="AM52" s="192"/>
      <c r="AN52" s="192"/>
      <c r="AO52" s="192"/>
      <c r="AP52" s="192"/>
      <c r="AQ52" s="192"/>
      <c r="AR52" s="192"/>
      <c r="AS52" s="192"/>
    </row>
    <row r="53" ht="22.5" customHeight="1" spans="1:45">
      <c r="A53" s="51" t="s">
        <v>179</v>
      </c>
      <c r="B53" s="192">
        <v>2955</v>
      </c>
      <c r="C53" s="192">
        <v>2955</v>
      </c>
      <c r="D53" s="192">
        <v>700</v>
      </c>
      <c r="E53" s="192"/>
      <c r="F53" s="192"/>
      <c r="G53" s="192"/>
      <c r="H53" s="192"/>
      <c r="I53" s="192">
        <v>700</v>
      </c>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v>2255</v>
      </c>
      <c r="AG53" s="192"/>
      <c r="AH53" s="192"/>
      <c r="AI53" s="192"/>
      <c r="AJ53" s="192"/>
      <c r="AK53" s="192"/>
      <c r="AL53" s="192"/>
      <c r="AM53" s="192"/>
      <c r="AN53" s="192"/>
      <c r="AO53" s="192"/>
      <c r="AP53" s="192"/>
      <c r="AQ53" s="192"/>
      <c r="AR53" s="192"/>
      <c r="AS53" s="192"/>
    </row>
    <row r="54" ht="22.5" customHeight="1" spans="1:45">
      <c r="A54" s="51" t="s">
        <v>181</v>
      </c>
      <c r="B54" s="192">
        <v>111</v>
      </c>
      <c r="C54" s="192">
        <v>111</v>
      </c>
      <c r="D54" s="192">
        <v>42</v>
      </c>
      <c r="E54" s="192"/>
      <c r="F54" s="192">
        <v>20</v>
      </c>
      <c r="G54" s="192"/>
      <c r="H54" s="192"/>
      <c r="I54" s="192"/>
      <c r="J54" s="192"/>
      <c r="K54" s="192"/>
      <c r="L54" s="192"/>
      <c r="M54" s="192">
        <v>22</v>
      </c>
      <c r="N54" s="192"/>
      <c r="O54" s="192"/>
      <c r="P54" s="192"/>
      <c r="Q54" s="192"/>
      <c r="R54" s="192"/>
      <c r="S54" s="192"/>
      <c r="T54" s="192"/>
      <c r="U54" s="192"/>
      <c r="V54" s="192"/>
      <c r="W54" s="192"/>
      <c r="X54" s="192"/>
      <c r="Y54" s="192"/>
      <c r="Z54" s="192"/>
      <c r="AA54" s="192"/>
      <c r="AB54" s="192"/>
      <c r="AC54" s="192"/>
      <c r="AD54" s="192"/>
      <c r="AE54" s="192"/>
      <c r="AF54" s="192">
        <v>69</v>
      </c>
      <c r="AG54" s="192"/>
      <c r="AH54" s="192"/>
      <c r="AI54" s="192"/>
      <c r="AJ54" s="192"/>
      <c r="AK54" s="192"/>
      <c r="AL54" s="192"/>
      <c r="AM54" s="192"/>
      <c r="AN54" s="192"/>
      <c r="AO54" s="192"/>
      <c r="AP54" s="192"/>
      <c r="AQ54" s="192"/>
      <c r="AR54" s="192"/>
      <c r="AS54" s="192"/>
    </row>
    <row r="55" ht="36.75" customHeight="1" spans="1:45">
      <c r="A55" s="51" t="s">
        <v>183</v>
      </c>
      <c r="B55" s="192">
        <v>60</v>
      </c>
      <c r="C55" s="192">
        <v>60</v>
      </c>
      <c r="D55" s="192">
        <v>25</v>
      </c>
      <c r="E55" s="192">
        <v>10</v>
      </c>
      <c r="F55" s="192">
        <v>3.4</v>
      </c>
      <c r="G55" s="192"/>
      <c r="H55" s="192">
        <v>2</v>
      </c>
      <c r="I55" s="192">
        <v>4.6</v>
      </c>
      <c r="J55" s="192"/>
      <c r="K55" s="192"/>
      <c r="L55" s="192">
        <v>5</v>
      </c>
      <c r="M55" s="192"/>
      <c r="N55" s="192"/>
      <c r="O55" s="192"/>
      <c r="P55" s="192"/>
      <c r="Q55" s="192"/>
      <c r="R55" s="192"/>
      <c r="S55" s="192">
        <v>6</v>
      </c>
      <c r="T55" s="192"/>
      <c r="U55" s="192"/>
      <c r="V55" s="192"/>
      <c r="W55" s="192"/>
      <c r="X55" s="192">
        <v>8</v>
      </c>
      <c r="Y55" s="192"/>
      <c r="Z55" s="192">
        <v>8</v>
      </c>
      <c r="AA55" s="192"/>
      <c r="AB55" s="192"/>
      <c r="AC55" s="192"/>
      <c r="AD55" s="192">
        <v>6</v>
      </c>
      <c r="AE55" s="192">
        <v>6</v>
      </c>
      <c r="AF55" s="192">
        <v>9</v>
      </c>
      <c r="AG55" s="192"/>
      <c r="AH55" s="192"/>
      <c r="AI55" s="192"/>
      <c r="AJ55" s="192"/>
      <c r="AK55" s="192"/>
      <c r="AL55" s="192"/>
      <c r="AM55" s="192"/>
      <c r="AN55" s="192"/>
      <c r="AO55" s="192"/>
      <c r="AP55" s="192"/>
      <c r="AQ55" s="192"/>
      <c r="AR55" s="192"/>
      <c r="AS55" s="192"/>
    </row>
    <row r="56" ht="22.5" customHeight="1" spans="1:45">
      <c r="A56" s="51" t="s">
        <v>185</v>
      </c>
      <c r="B56" s="192">
        <v>950</v>
      </c>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v>950</v>
      </c>
      <c r="AH56" s="192"/>
      <c r="AI56" s="192"/>
      <c r="AJ56" s="192"/>
      <c r="AK56" s="192"/>
      <c r="AL56" s="192"/>
      <c r="AM56" s="192"/>
      <c r="AN56" s="192"/>
      <c r="AO56" s="192">
        <v>950</v>
      </c>
      <c r="AP56" s="192"/>
      <c r="AQ56" s="192"/>
      <c r="AR56" s="192"/>
      <c r="AS56" s="192"/>
    </row>
    <row r="57" ht="22.5" customHeight="1" spans="1:45">
      <c r="A57" s="51" t="s">
        <v>327</v>
      </c>
      <c r="B57" s="192">
        <v>95</v>
      </c>
      <c r="C57" s="192">
        <v>95</v>
      </c>
      <c r="D57" s="192">
        <v>5</v>
      </c>
      <c r="E57" s="192"/>
      <c r="F57" s="192"/>
      <c r="G57" s="192"/>
      <c r="H57" s="192"/>
      <c r="I57" s="192">
        <v>3</v>
      </c>
      <c r="J57" s="192"/>
      <c r="K57" s="192"/>
      <c r="L57" s="192">
        <v>2</v>
      </c>
      <c r="M57" s="192"/>
      <c r="N57" s="192"/>
      <c r="O57" s="192"/>
      <c r="P57" s="192"/>
      <c r="Q57" s="192"/>
      <c r="R57" s="192"/>
      <c r="S57" s="192"/>
      <c r="T57" s="192"/>
      <c r="U57" s="192"/>
      <c r="V57" s="192"/>
      <c r="W57" s="192"/>
      <c r="X57" s="192"/>
      <c r="Y57" s="192"/>
      <c r="Z57" s="192"/>
      <c r="AA57" s="192"/>
      <c r="AB57" s="192"/>
      <c r="AC57" s="192"/>
      <c r="AD57" s="192"/>
      <c r="AE57" s="192">
        <v>19</v>
      </c>
      <c r="AF57" s="192">
        <v>71</v>
      </c>
      <c r="AG57" s="192"/>
      <c r="AH57" s="192"/>
      <c r="AI57" s="192"/>
      <c r="AJ57" s="192"/>
      <c r="AK57" s="192"/>
      <c r="AL57" s="192"/>
      <c r="AM57" s="192"/>
      <c r="AN57" s="192"/>
      <c r="AO57" s="192"/>
      <c r="AP57" s="192"/>
      <c r="AQ57" s="192"/>
      <c r="AR57" s="192"/>
      <c r="AS57" s="192"/>
    </row>
    <row r="58" ht="22.5" customHeight="1" spans="1:45">
      <c r="A58" s="51" t="s">
        <v>187</v>
      </c>
      <c r="B58" s="192">
        <v>3220</v>
      </c>
      <c r="C58" s="192">
        <v>3040</v>
      </c>
      <c r="D58" s="192">
        <v>504.9</v>
      </c>
      <c r="E58" s="192"/>
      <c r="F58" s="192">
        <v>24.9</v>
      </c>
      <c r="G58" s="192"/>
      <c r="H58" s="192">
        <v>50</v>
      </c>
      <c r="I58" s="192">
        <v>125</v>
      </c>
      <c r="J58" s="192"/>
      <c r="K58" s="192">
        <v>160</v>
      </c>
      <c r="L58" s="192">
        <v>130</v>
      </c>
      <c r="M58" s="192">
        <v>5</v>
      </c>
      <c r="N58" s="192"/>
      <c r="O58" s="192"/>
      <c r="P58" s="192">
        <v>10</v>
      </c>
      <c r="Q58" s="192"/>
      <c r="R58" s="192">
        <v>300</v>
      </c>
      <c r="S58" s="192">
        <v>20</v>
      </c>
      <c r="T58" s="192">
        <v>100</v>
      </c>
      <c r="U58" s="192">
        <v>70</v>
      </c>
      <c r="V58" s="192">
        <v>10</v>
      </c>
      <c r="W58" s="192">
        <v>20</v>
      </c>
      <c r="X58" s="192">
        <v>425</v>
      </c>
      <c r="Y58" s="192">
        <v>5</v>
      </c>
      <c r="Z58" s="192">
        <v>375</v>
      </c>
      <c r="AA58" s="192">
        <v>45</v>
      </c>
      <c r="AB58" s="192">
        <v>415.1</v>
      </c>
      <c r="AC58" s="192"/>
      <c r="AD58" s="192">
        <v>175</v>
      </c>
      <c r="AE58" s="192">
        <v>105</v>
      </c>
      <c r="AF58" s="192">
        <v>995</v>
      </c>
      <c r="AG58" s="192">
        <v>180</v>
      </c>
      <c r="AH58" s="192"/>
      <c r="AI58" s="192"/>
      <c r="AJ58" s="192"/>
      <c r="AK58" s="192"/>
      <c r="AL58" s="192"/>
      <c r="AM58" s="192"/>
      <c r="AN58" s="192"/>
      <c r="AO58" s="192"/>
      <c r="AP58" s="192">
        <v>180</v>
      </c>
      <c r="AQ58" s="192">
        <v>180</v>
      </c>
      <c r="AR58" s="192"/>
      <c r="AS58" s="192"/>
    </row>
    <row r="59" ht="22.5" customHeight="1" spans="1:45">
      <c r="A59" s="51" t="s">
        <v>189</v>
      </c>
      <c r="B59" s="192">
        <v>120</v>
      </c>
      <c r="C59" s="192">
        <v>120</v>
      </c>
      <c r="D59" s="192">
        <v>27</v>
      </c>
      <c r="E59" s="192">
        <v>8</v>
      </c>
      <c r="F59" s="192"/>
      <c r="G59" s="192"/>
      <c r="H59" s="192">
        <v>5</v>
      </c>
      <c r="I59" s="192">
        <v>8</v>
      </c>
      <c r="J59" s="192"/>
      <c r="K59" s="192">
        <v>6</v>
      </c>
      <c r="L59" s="192"/>
      <c r="M59" s="192"/>
      <c r="N59" s="192"/>
      <c r="O59" s="192"/>
      <c r="P59" s="192"/>
      <c r="Q59" s="192"/>
      <c r="R59" s="192"/>
      <c r="S59" s="192">
        <v>3</v>
      </c>
      <c r="T59" s="192"/>
      <c r="U59" s="192"/>
      <c r="V59" s="192"/>
      <c r="W59" s="192"/>
      <c r="X59" s="192">
        <v>10</v>
      </c>
      <c r="Y59" s="192"/>
      <c r="Z59" s="192"/>
      <c r="AA59" s="192">
        <v>10</v>
      </c>
      <c r="AB59" s="192"/>
      <c r="AC59" s="192"/>
      <c r="AD59" s="192"/>
      <c r="AE59" s="192">
        <v>2</v>
      </c>
      <c r="AF59" s="192">
        <v>78</v>
      </c>
      <c r="AG59" s="192"/>
      <c r="AH59" s="192"/>
      <c r="AI59" s="192"/>
      <c r="AJ59" s="192"/>
      <c r="AK59" s="192"/>
      <c r="AL59" s="192"/>
      <c r="AM59" s="192"/>
      <c r="AN59" s="192"/>
      <c r="AO59" s="192"/>
      <c r="AP59" s="192"/>
      <c r="AQ59" s="192"/>
      <c r="AR59" s="192"/>
      <c r="AS59" s="192"/>
    </row>
    <row r="60" ht="22.5" customHeight="1" spans="1:45">
      <c r="A60" s="51" t="s">
        <v>191</v>
      </c>
      <c r="B60" s="192">
        <v>213</v>
      </c>
      <c r="C60" s="192">
        <v>213</v>
      </c>
      <c r="D60" s="192">
        <v>49</v>
      </c>
      <c r="E60" s="192">
        <v>28</v>
      </c>
      <c r="F60" s="192">
        <v>15</v>
      </c>
      <c r="G60" s="192"/>
      <c r="H60" s="192"/>
      <c r="I60" s="192"/>
      <c r="J60" s="192"/>
      <c r="K60" s="192"/>
      <c r="L60" s="192">
        <v>6</v>
      </c>
      <c r="M60" s="192"/>
      <c r="N60" s="192"/>
      <c r="O60" s="192"/>
      <c r="P60" s="192"/>
      <c r="Q60" s="192"/>
      <c r="R60" s="192"/>
      <c r="S60" s="192">
        <v>13</v>
      </c>
      <c r="T60" s="192"/>
      <c r="U60" s="192"/>
      <c r="V60" s="192"/>
      <c r="W60" s="192"/>
      <c r="X60" s="192">
        <v>20</v>
      </c>
      <c r="Y60" s="192"/>
      <c r="Z60" s="192"/>
      <c r="AA60" s="192">
        <v>20</v>
      </c>
      <c r="AB60" s="192"/>
      <c r="AC60" s="192"/>
      <c r="AD60" s="192"/>
      <c r="AE60" s="192">
        <v>17</v>
      </c>
      <c r="AF60" s="192">
        <v>114</v>
      </c>
      <c r="AG60" s="192"/>
      <c r="AH60" s="192"/>
      <c r="AI60" s="192"/>
      <c r="AJ60" s="192"/>
      <c r="AK60" s="192"/>
      <c r="AL60" s="192"/>
      <c r="AM60" s="192"/>
      <c r="AN60" s="192"/>
      <c r="AO60" s="192"/>
      <c r="AP60" s="192"/>
      <c r="AQ60" s="192"/>
      <c r="AR60" s="192"/>
      <c r="AS60" s="192"/>
    </row>
    <row r="61" ht="22.5" customHeight="1" spans="1:45">
      <c r="A61" s="51" t="s">
        <v>193</v>
      </c>
      <c r="B61" s="192">
        <v>238</v>
      </c>
      <c r="C61" s="192">
        <v>238</v>
      </c>
      <c r="D61" s="192">
        <v>13</v>
      </c>
      <c r="E61" s="192">
        <v>2</v>
      </c>
      <c r="F61" s="192">
        <v>1</v>
      </c>
      <c r="G61" s="192"/>
      <c r="H61" s="192">
        <v>1</v>
      </c>
      <c r="I61" s="192"/>
      <c r="J61" s="192"/>
      <c r="K61" s="192"/>
      <c r="L61" s="192">
        <v>2</v>
      </c>
      <c r="M61" s="192"/>
      <c r="N61" s="192"/>
      <c r="O61" s="192"/>
      <c r="P61" s="192"/>
      <c r="Q61" s="192">
        <v>7</v>
      </c>
      <c r="R61" s="192"/>
      <c r="S61" s="192"/>
      <c r="T61" s="192">
        <v>204</v>
      </c>
      <c r="U61" s="192">
        <v>204</v>
      </c>
      <c r="V61" s="192"/>
      <c r="W61" s="192"/>
      <c r="X61" s="192"/>
      <c r="Y61" s="192"/>
      <c r="Z61" s="192"/>
      <c r="AA61" s="192"/>
      <c r="AB61" s="192"/>
      <c r="AC61" s="192"/>
      <c r="AD61" s="192"/>
      <c r="AE61" s="192">
        <v>1</v>
      </c>
      <c r="AF61" s="192">
        <v>20</v>
      </c>
      <c r="AG61" s="192"/>
      <c r="AH61" s="192"/>
      <c r="AI61" s="192"/>
      <c r="AJ61" s="192"/>
      <c r="AK61" s="192"/>
      <c r="AL61" s="192"/>
      <c r="AM61" s="192"/>
      <c r="AN61" s="192"/>
      <c r="AO61" s="192"/>
      <c r="AP61" s="192"/>
      <c r="AQ61" s="192"/>
      <c r="AR61" s="192"/>
      <c r="AS61" s="192"/>
    </row>
    <row r="62" ht="22.5" customHeight="1" spans="1:45">
      <c r="A62" s="51" t="s">
        <v>495</v>
      </c>
      <c r="B62" s="192">
        <v>460</v>
      </c>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v>460</v>
      </c>
      <c r="AH62" s="192"/>
      <c r="AI62" s="192"/>
      <c r="AJ62" s="192"/>
      <c r="AK62" s="192"/>
      <c r="AL62" s="192"/>
      <c r="AM62" s="192"/>
      <c r="AN62" s="192"/>
      <c r="AO62" s="192"/>
      <c r="AP62" s="192">
        <v>460</v>
      </c>
      <c r="AQ62" s="192"/>
      <c r="AR62" s="192">
        <v>460</v>
      </c>
      <c r="AS62" s="192"/>
    </row>
    <row r="63" ht="22.5" customHeight="1" spans="1:45">
      <c r="A63" s="51" t="s">
        <v>496</v>
      </c>
      <c r="B63" s="192">
        <v>60</v>
      </c>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v>60</v>
      </c>
      <c r="AH63" s="192"/>
      <c r="AI63" s="192"/>
      <c r="AJ63" s="192"/>
      <c r="AK63" s="192"/>
      <c r="AL63" s="192"/>
      <c r="AM63" s="192"/>
      <c r="AN63" s="192"/>
      <c r="AO63" s="192"/>
      <c r="AP63" s="192">
        <v>60</v>
      </c>
      <c r="AQ63" s="192"/>
      <c r="AR63" s="192">
        <v>60</v>
      </c>
      <c r="AS63" s="192"/>
    </row>
    <row r="64" ht="22.5" customHeight="1" spans="1:45">
      <c r="A64" s="51" t="s">
        <v>497</v>
      </c>
      <c r="B64" s="192">
        <v>2090</v>
      </c>
      <c r="C64" s="192">
        <v>310</v>
      </c>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v>310</v>
      </c>
      <c r="AG64" s="192">
        <v>1780</v>
      </c>
      <c r="AH64" s="192"/>
      <c r="AI64" s="192"/>
      <c r="AJ64" s="192"/>
      <c r="AK64" s="192"/>
      <c r="AL64" s="192"/>
      <c r="AM64" s="192"/>
      <c r="AN64" s="192"/>
      <c r="AO64" s="192"/>
      <c r="AP64" s="192">
        <v>1780</v>
      </c>
      <c r="AQ64" s="192"/>
      <c r="AR64" s="192">
        <v>1780</v>
      </c>
      <c r="AS64" s="192"/>
    </row>
    <row r="65" ht="22.5" customHeight="1" spans="1:45">
      <c r="A65" s="51" t="s">
        <v>195</v>
      </c>
      <c r="B65" s="192">
        <v>5956</v>
      </c>
      <c r="C65" s="192">
        <v>4396</v>
      </c>
      <c r="D65" s="192">
        <v>705</v>
      </c>
      <c r="E65" s="192"/>
      <c r="F65" s="192"/>
      <c r="G65" s="192"/>
      <c r="H65" s="192"/>
      <c r="I65" s="192"/>
      <c r="J65" s="192">
        <v>225</v>
      </c>
      <c r="K65" s="192">
        <v>180</v>
      </c>
      <c r="L65" s="192"/>
      <c r="M65" s="192">
        <v>300</v>
      </c>
      <c r="N65" s="192"/>
      <c r="O65" s="192"/>
      <c r="P65" s="192"/>
      <c r="Q65" s="192"/>
      <c r="R65" s="192"/>
      <c r="S65" s="192"/>
      <c r="T65" s="192">
        <v>80</v>
      </c>
      <c r="U65" s="192">
        <v>80</v>
      </c>
      <c r="V65" s="192"/>
      <c r="W65" s="192"/>
      <c r="X65" s="192">
        <v>310</v>
      </c>
      <c r="Y65" s="192"/>
      <c r="Z65" s="192">
        <v>300</v>
      </c>
      <c r="AA65" s="192">
        <v>10</v>
      </c>
      <c r="AB65" s="192"/>
      <c r="AC65" s="192"/>
      <c r="AD65" s="192"/>
      <c r="AE65" s="192">
        <v>139</v>
      </c>
      <c r="AF65" s="192">
        <v>3162</v>
      </c>
      <c r="AG65" s="192">
        <v>1560</v>
      </c>
      <c r="AH65" s="192">
        <v>100</v>
      </c>
      <c r="AI65" s="192"/>
      <c r="AJ65" s="192"/>
      <c r="AK65" s="192"/>
      <c r="AL65" s="192"/>
      <c r="AM65" s="192"/>
      <c r="AN65" s="192"/>
      <c r="AO65" s="192">
        <v>330</v>
      </c>
      <c r="AP65" s="192">
        <v>1130</v>
      </c>
      <c r="AQ65" s="192">
        <v>90</v>
      </c>
      <c r="AR65" s="192">
        <v>1040</v>
      </c>
      <c r="AS65" s="192"/>
    </row>
    <row r="66" ht="22.5" customHeight="1" spans="1:45">
      <c r="A66" s="51" t="s">
        <v>197</v>
      </c>
      <c r="B66" s="192">
        <v>270</v>
      </c>
      <c r="C66" s="192">
        <v>20</v>
      </c>
      <c r="D66" s="192">
        <v>10</v>
      </c>
      <c r="E66" s="192">
        <v>6</v>
      </c>
      <c r="F66" s="192"/>
      <c r="G66" s="192"/>
      <c r="H66" s="192"/>
      <c r="I66" s="192"/>
      <c r="J66" s="192"/>
      <c r="K66" s="192"/>
      <c r="L66" s="192">
        <v>4</v>
      </c>
      <c r="M66" s="192"/>
      <c r="N66" s="192"/>
      <c r="O66" s="192"/>
      <c r="P66" s="192"/>
      <c r="Q66" s="192"/>
      <c r="R66" s="192"/>
      <c r="S66" s="192"/>
      <c r="T66" s="192"/>
      <c r="U66" s="192"/>
      <c r="V66" s="192"/>
      <c r="W66" s="192"/>
      <c r="X66" s="192"/>
      <c r="Y66" s="192"/>
      <c r="Z66" s="192"/>
      <c r="AA66" s="192"/>
      <c r="AB66" s="192"/>
      <c r="AC66" s="192"/>
      <c r="AD66" s="192"/>
      <c r="AE66" s="192"/>
      <c r="AF66" s="192">
        <v>10</v>
      </c>
      <c r="AG66" s="192">
        <v>250</v>
      </c>
      <c r="AH66" s="192"/>
      <c r="AI66" s="192"/>
      <c r="AJ66" s="192"/>
      <c r="AK66" s="192"/>
      <c r="AL66" s="192"/>
      <c r="AM66" s="192"/>
      <c r="AN66" s="192"/>
      <c r="AO66" s="192"/>
      <c r="AP66" s="192">
        <v>250</v>
      </c>
      <c r="AQ66" s="192"/>
      <c r="AR66" s="192">
        <v>250</v>
      </c>
      <c r="AS66" s="192"/>
    </row>
    <row r="67" ht="22.5" customHeight="1" spans="1:45">
      <c r="A67" s="51" t="s">
        <v>199</v>
      </c>
      <c r="B67" s="192">
        <v>60</v>
      </c>
      <c r="C67" s="192">
        <v>60</v>
      </c>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v>60</v>
      </c>
      <c r="AG67" s="192"/>
      <c r="AH67" s="192"/>
      <c r="AI67" s="192"/>
      <c r="AJ67" s="192"/>
      <c r="AK67" s="192"/>
      <c r="AL67" s="192"/>
      <c r="AM67" s="192"/>
      <c r="AN67" s="192"/>
      <c r="AO67" s="192"/>
      <c r="AP67" s="192"/>
      <c r="AQ67" s="192"/>
      <c r="AR67" s="192"/>
      <c r="AS67" s="192"/>
    </row>
    <row r="68" ht="22.5" customHeight="1" spans="1:45">
      <c r="A68" s="51" t="s">
        <v>200</v>
      </c>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row>
    <row r="69" ht="22.5" customHeight="1" spans="1:45">
      <c r="A69" s="51" t="s">
        <v>498</v>
      </c>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row>
    <row r="70" ht="22.5" customHeight="1" spans="1:45">
      <c r="A70" s="51" t="s">
        <v>202</v>
      </c>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row>
    <row r="71" ht="22.5" customHeight="1" spans="1:45">
      <c r="A71" s="51" t="s">
        <v>204</v>
      </c>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row>
    <row r="72" ht="22.5" customHeight="1" spans="1:45">
      <c r="A72" s="51" t="s">
        <v>206</v>
      </c>
      <c r="B72" s="192">
        <v>280</v>
      </c>
      <c r="C72" s="192">
        <v>280</v>
      </c>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v>280</v>
      </c>
      <c r="AG72" s="192"/>
      <c r="AH72" s="192"/>
      <c r="AI72" s="192"/>
      <c r="AJ72" s="192"/>
      <c r="AK72" s="192"/>
      <c r="AL72" s="192"/>
      <c r="AM72" s="192"/>
      <c r="AN72" s="192"/>
      <c r="AO72" s="192"/>
      <c r="AP72" s="192"/>
      <c r="AQ72" s="192"/>
      <c r="AR72" s="192"/>
      <c r="AS72" s="192"/>
    </row>
    <row r="73" ht="22.5" customHeight="1" spans="1:45">
      <c r="A73" s="51" t="s">
        <v>208</v>
      </c>
      <c r="B73" s="192">
        <v>669</v>
      </c>
      <c r="C73" s="192">
        <v>669</v>
      </c>
      <c r="D73" s="192">
        <v>299.4</v>
      </c>
      <c r="E73" s="192">
        <v>6.2</v>
      </c>
      <c r="F73" s="192">
        <v>14.6</v>
      </c>
      <c r="G73" s="192"/>
      <c r="H73" s="192">
        <v>1.6</v>
      </c>
      <c r="I73" s="192">
        <v>3.2</v>
      </c>
      <c r="J73" s="192"/>
      <c r="K73" s="192">
        <v>220</v>
      </c>
      <c r="L73" s="192">
        <v>15.4</v>
      </c>
      <c r="M73" s="192">
        <v>37.4</v>
      </c>
      <c r="N73" s="192"/>
      <c r="O73" s="192"/>
      <c r="P73" s="192">
        <v>1</v>
      </c>
      <c r="Q73" s="192"/>
      <c r="R73" s="192"/>
      <c r="S73" s="192"/>
      <c r="T73" s="192">
        <v>41.4</v>
      </c>
      <c r="U73" s="192">
        <v>33.4</v>
      </c>
      <c r="V73" s="192"/>
      <c r="W73" s="192">
        <v>8</v>
      </c>
      <c r="X73" s="192">
        <v>10</v>
      </c>
      <c r="Y73" s="192"/>
      <c r="Z73" s="192"/>
      <c r="AA73" s="192">
        <v>10</v>
      </c>
      <c r="AB73" s="192"/>
      <c r="AC73" s="192"/>
      <c r="AD73" s="192"/>
      <c r="AE73" s="192"/>
      <c r="AF73" s="192">
        <v>318.2</v>
      </c>
      <c r="AG73" s="192"/>
      <c r="AH73" s="192"/>
      <c r="AI73" s="192"/>
      <c r="AJ73" s="192"/>
      <c r="AK73" s="192"/>
      <c r="AL73" s="192"/>
      <c r="AM73" s="192"/>
      <c r="AN73" s="192"/>
      <c r="AO73" s="192"/>
      <c r="AP73" s="192"/>
      <c r="AQ73" s="192"/>
      <c r="AR73" s="192"/>
      <c r="AS73" s="192"/>
    </row>
    <row r="74" ht="22.5" customHeight="1" spans="1:45">
      <c r="A74" s="51" t="s">
        <v>210</v>
      </c>
      <c r="B74" s="192">
        <v>35</v>
      </c>
      <c r="C74" s="192">
        <v>35</v>
      </c>
      <c r="D74" s="192">
        <v>22</v>
      </c>
      <c r="E74" s="192"/>
      <c r="F74" s="192"/>
      <c r="G74" s="192"/>
      <c r="H74" s="192"/>
      <c r="I74" s="192"/>
      <c r="J74" s="192"/>
      <c r="K74" s="192"/>
      <c r="L74" s="192">
        <v>2</v>
      </c>
      <c r="M74" s="192">
        <v>20</v>
      </c>
      <c r="N74" s="192"/>
      <c r="O74" s="192"/>
      <c r="P74" s="192"/>
      <c r="Q74" s="192"/>
      <c r="R74" s="192"/>
      <c r="S74" s="192"/>
      <c r="T74" s="192"/>
      <c r="U74" s="192"/>
      <c r="V74" s="192"/>
      <c r="W74" s="192"/>
      <c r="X74" s="192">
        <v>2</v>
      </c>
      <c r="Y74" s="192"/>
      <c r="Z74" s="192">
        <v>2</v>
      </c>
      <c r="AA74" s="192"/>
      <c r="AB74" s="192"/>
      <c r="AC74" s="192"/>
      <c r="AD74" s="192"/>
      <c r="AE74" s="192"/>
      <c r="AF74" s="192">
        <v>11</v>
      </c>
      <c r="AG74" s="192"/>
      <c r="AH74" s="192"/>
      <c r="AI74" s="192"/>
      <c r="AJ74" s="192"/>
      <c r="AK74" s="192"/>
      <c r="AL74" s="192"/>
      <c r="AM74" s="192"/>
      <c r="AN74" s="192"/>
      <c r="AO74" s="192"/>
      <c r="AP74" s="192"/>
      <c r="AQ74" s="192"/>
      <c r="AR74" s="192"/>
      <c r="AS74" s="192"/>
    </row>
    <row r="75" ht="22.5" customHeight="1" spans="1:45">
      <c r="A75" s="51" t="s">
        <v>212</v>
      </c>
      <c r="B75" s="192">
        <v>20</v>
      </c>
      <c r="C75" s="192">
        <v>20</v>
      </c>
      <c r="D75" s="192">
        <v>8</v>
      </c>
      <c r="E75" s="192">
        <v>2</v>
      </c>
      <c r="F75" s="192"/>
      <c r="G75" s="192"/>
      <c r="H75" s="192">
        <v>1</v>
      </c>
      <c r="I75" s="192">
        <v>2</v>
      </c>
      <c r="J75" s="192">
        <v>1</v>
      </c>
      <c r="K75" s="192"/>
      <c r="L75" s="192">
        <v>2</v>
      </c>
      <c r="M75" s="192"/>
      <c r="N75" s="192"/>
      <c r="O75" s="192"/>
      <c r="P75" s="192"/>
      <c r="Q75" s="192"/>
      <c r="R75" s="192"/>
      <c r="S75" s="192"/>
      <c r="T75" s="192"/>
      <c r="U75" s="192"/>
      <c r="V75" s="192"/>
      <c r="W75" s="192"/>
      <c r="X75" s="192">
        <v>5</v>
      </c>
      <c r="Y75" s="192"/>
      <c r="Z75" s="192">
        <v>5</v>
      </c>
      <c r="AA75" s="192"/>
      <c r="AB75" s="192"/>
      <c r="AC75" s="192"/>
      <c r="AD75" s="192"/>
      <c r="AE75" s="192">
        <v>7</v>
      </c>
      <c r="AF75" s="192"/>
      <c r="AG75" s="192"/>
      <c r="AH75" s="192"/>
      <c r="AI75" s="192"/>
      <c r="AJ75" s="192"/>
      <c r="AK75" s="192"/>
      <c r="AL75" s="192"/>
      <c r="AM75" s="192"/>
      <c r="AN75" s="192"/>
      <c r="AO75" s="192"/>
      <c r="AP75" s="192"/>
      <c r="AQ75" s="192"/>
      <c r="AR75" s="192"/>
      <c r="AS75" s="192"/>
    </row>
    <row r="76" ht="22.5" customHeight="1" spans="1:45">
      <c r="A76" s="51" t="s">
        <v>214</v>
      </c>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row>
    <row r="77" ht="22.5" customHeight="1" spans="1:45">
      <c r="A77" s="51" t="s">
        <v>216</v>
      </c>
      <c r="B77" s="192">
        <v>185</v>
      </c>
      <c r="C77" s="192">
        <v>185</v>
      </c>
      <c r="D77" s="192">
        <v>78</v>
      </c>
      <c r="E77" s="192">
        <v>5</v>
      </c>
      <c r="F77" s="192"/>
      <c r="G77" s="192"/>
      <c r="H77" s="192">
        <v>26</v>
      </c>
      <c r="I77" s="192">
        <v>46</v>
      </c>
      <c r="J77" s="192"/>
      <c r="K77" s="192"/>
      <c r="L77" s="192">
        <v>1</v>
      </c>
      <c r="M77" s="192"/>
      <c r="N77" s="192"/>
      <c r="O77" s="192"/>
      <c r="P77" s="192"/>
      <c r="Q77" s="192"/>
      <c r="R77" s="192"/>
      <c r="S77" s="192"/>
      <c r="T77" s="192"/>
      <c r="U77" s="192"/>
      <c r="V77" s="192"/>
      <c r="W77" s="192"/>
      <c r="X77" s="192">
        <v>77.9</v>
      </c>
      <c r="Y77" s="192"/>
      <c r="Z77" s="192">
        <v>77.9</v>
      </c>
      <c r="AA77" s="192"/>
      <c r="AB77" s="192"/>
      <c r="AC77" s="192"/>
      <c r="AD77" s="192">
        <v>2.7</v>
      </c>
      <c r="AE77" s="192"/>
      <c r="AF77" s="192">
        <v>26.4</v>
      </c>
      <c r="AG77" s="192"/>
      <c r="AH77" s="192"/>
      <c r="AI77" s="192"/>
      <c r="AJ77" s="192"/>
      <c r="AK77" s="192"/>
      <c r="AL77" s="192"/>
      <c r="AM77" s="192"/>
      <c r="AN77" s="192"/>
      <c r="AO77" s="192"/>
      <c r="AP77" s="192"/>
      <c r="AQ77" s="192"/>
      <c r="AR77" s="192"/>
      <c r="AS77" s="192"/>
    </row>
    <row r="78" ht="22.5" customHeight="1" spans="1:45">
      <c r="A78" s="51" t="s">
        <v>218</v>
      </c>
      <c r="B78" s="192">
        <v>10</v>
      </c>
      <c r="C78" s="192">
        <v>10</v>
      </c>
      <c r="D78" s="192"/>
      <c r="E78" s="192"/>
      <c r="F78" s="192"/>
      <c r="G78" s="192"/>
      <c r="H78" s="192"/>
      <c r="I78" s="192"/>
      <c r="J78" s="192"/>
      <c r="K78" s="192"/>
      <c r="L78" s="192"/>
      <c r="M78" s="192"/>
      <c r="N78" s="192"/>
      <c r="O78" s="192"/>
      <c r="P78" s="192"/>
      <c r="Q78" s="192"/>
      <c r="R78" s="192"/>
      <c r="S78" s="192"/>
      <c r="T78" s="192">
        <v>10</v>
      </c>
      <c r="U78" s="192">
        <v>10</v>
      </c>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row>
    <row r="79" ht="22.5" customHeight="1" spans="1:45">
      <c r="A79" s="51" t="s">
        <v>220</v>
      </c>
      <c r="B79" s="192">
        <v>1400</v>
      </c>
      <c r="C79" s="192">
        <v>1400</v>
      </c>
      <c r="D79" s="192">
        <v>13</v>
      </c>
      <c r="E79" s="192">
        <v>9</v>
      </c>
      <c r="F79" s="192"/>
      <c r="G79" s="192"/>
      <c r="H79" s="192"/>
      <c r="I79" s="192"/>
      <c r="J79" s="192">
        <v>2</v>
      </c>
      <c r="K79" s="192"/>
      <c r="L79" s="192">
        <v>2</v>
      </c>
      <c r="M79" s="192"/>
      <c r="N79" s="192"/>
      <c r="O79" s="192"/>
      <c r="P79" s="192"/>
      <c r="Q79" s="192"/>
      <c r="R79" s="192"/>
      <c r="S79" s="192"/>
      <c r="T79" s="192">
        <v>135</v>
      </c>
      <c r="U79" s="192">
        <v>135</v>
      </c>
      <c r="V79" s="192"/>
      <c r="W79" s="192"/>
      <c r="X79" s="192">
        <v>15</v>
      </c>
      <c r="Y79" s="192"/>
      <c r="Z79" s="192">
        <v>15</v>
      </c>
      <c r="AA79" s="192"/>
      <c r="AB79" s="192"/>
      <c r="AC79" s="192"/>
      <c r="AD79" s="192"/>
      <c r="AE79" s="192">
        <v>40</v>
      </c>
      <c r="AF79" s="192">
        <v>1197</v>
      </c>
      <c r="AG79" s="192"/>
      <c r="AH79" s="192"/>
      <c r="AI79" s="192"/>
      <c r="AJ79" s="192"/>
      <c r="AK79" s="192"/>
      <c r="AL79" s="192"/>
      <c r="AM79" s="192"/>
      <c r="AN79" s="192"/>
      <c r="AO79" s="192"/>
      <c r="AP79" s="192"/>
      <c r="AQ79" s="192"/>
      <c r="AR79" s="192"/>
      <c r="AS79" s="192"/>
    </row>
    <row r="80" ht="22.5" customHeight="1" spans="1:45">
      <c r="A80" s="51" t="s">
        <v>222</v>
      </c>
      <c r="B80" s="192">
        <v>150</v>
      </c>
      <c r="C80" s="192">
        <v>150</v>
      </c>
      <c r="D80" s="192"/>
      <c r="E80" s="192"/>
      <c r="F80" s="192"/>
      <c r="G80" s="192"/>
      <c r="H80" s="192"/>
      <c r="I80" s="192"/>
      <c r="J80" s="192"/>
      <c r="K80" s="192"/>
      <c r="L80" s="192"/>
      <c r="M80" s="192"/>
      <c r="N80" s="192"/>
      <c r="O80" s="192"/>
      <c r="P80" s="192"/>
      <c r="Q80" s="192"/>
      <c r="R80" s="192"/>
      <c r="S80" s="192"/>
      <c r="T80" s="192"/>
      <c r="U80" s="192"/>
      <c r="V80" s="192"/>
      <c r="W80" s="192"/>
      <c r="X80" s="192">
        <v>50</v>
      </c>
      <c r="Y80" s="192"/>
      <c r="Z80" s="192"/>
      <c r="AA80" s="192">
        <v>50</v>
      </c>
      <c r="AB80" s="192"/>
      <c r="AC80" s="192"/>
      <c r="AD80" s="192"/>
      <c r="AE80" s="192"/>
      <c r="AF80" s="192">
        <v>100</v>
      </c>
      <c r="AG80" s="192"/>
      <c r="AH80" s="192"/>
      <c r="AI80" s="192"/>
      <c r="AJ80" s="192"/>
      <c r="AK80" s="192"/>
      <c r="AL80" s="192"/>
      <c r="AM80" s="192"/>
      <c r="AN80" s="192"/>
      <c r="AO80" s="192"/>
      <c r="AP80" s="192"/>
      <c r="AQ80" s="192"/>
      <c r="AR80" s="192"/>
      <c r="AS80" s="192"/>
    </row>
    <row r="81" ht="22.5" customHeight="1" spans="1:45">
      <c r="A81" s="51" t="s">
        <v>224</v>
      </c>
      <c r="B81" s="192">
        <v>400</v>
      </c>
      <c r="C81" s="192">
        <v>400</v>
      </c>
      <c r="D81" s="192">
        <v>60</v>
      </c>
      <c r="E81" s="192">
        <v>20</v>
      </c>
      <c r="F81" s="192">
        <v>10</v>
      </c>
      <c r="G81" s="192"/>
      <c r="H81" s="192"/>
      <c r="I81" s="192"/>
      <c r="J81" s="192"/>
      <c r="K81" s="192"/>
      <c r="L81" s="192">
        <v>30</v>
      </c>
      <c r="M81" s="192"/>
      <c r="N81" s="192"/>
      <c r="O81" s="192"/>
      <c r="P81" s="192"/>
      <c r="Q81" s="192"/>
      <c r="R81" s="192"/>
      <c r="S81" s="192">
        <v>20</v>
      </c>
      <c r="T81" s="192"/>
      <c r="U81" s="192"/>
      <c r="V81" s="192"/>
      <c r="W81" s="192"/>
      <c r="X81" s="192">
        <v>12</v>
      </c>
      <c r="Y81" s="192"/>
      <c r="Z81" s="192">
        <v>12</v>
      </c>
      <c r="AA81" s="192"/>
      <c r="AB81" s="192"/>
      <c r="AC81" s="192"/>
      <c r="AD81" s="192"/>
      <c r="AE81" s="192"/>
      <c r="AF81" s="192">
        <v>308</v>
      </c>
      <c r="AG81" s="192"/>
      <c r="AH81" s="192"/>
      <c r="AI81" s="192"/>
      <c r="AJ81" s="192"/>
      <c r="AK81" s="192"/>
      <c r="AL81" s="192"/>
      <c r="AM81" s="192"/>
      <c r="AN81" s="192"/>
      <c r="AO81" s="192"/>
      <c r="AP81" s="192"/>
      <c r="AQ81" s="192"/>
      <c r="AR81" s="192"/>
      <c r="AS81" s="192"/>
    </row>
    <row r="82" ht="22.5" customHeight="1" spans="1:45">
      <c r="A82" s="51" t="s">
        <v>226</v>
      </c>
      <c r="B82" s="192">
        <v>13</v>
      </c>
      <c r="C82" s="192">
        <v>13</v>
      </c>
      <c r="D82" s="192">
        <v>13</v>
      </c>
      <c r="E82" s="192"/>
      <c r="F82" s="192"/>
      <c r="G82" s="192"/>
      <c r="H82" s="192"/>
      <c r="I82" s="192"/>
      <c r="J82" s="192"/>
      <c r="K82" s="192"/>
      <c r="L82" s="192"/>
      <c r="M82" s="192">
        <v>13</v>
      </c>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row>
    <row r="83" ht="22.5" customHeight="1" spans="1:45">
      <c r="A83" s="51" t="s">
        <v>228</v>
      </c>
      <c r="B83" s="192">
        <v>3160</v>
      </c>
      <c r="C83" s="192">
        <v>160</v>
      </c>
      <c r="D83" s="192">
        <v>4</v>
      </c>
      <c r="E83" s="192"/>
      <c r="F83" s="192"/>
      <c r="G83" s="192"/>
      <c r="H83" s="192"/>
      <c r="I83" s="192"/>
      <c r="J83" s="192"/>
      <c r="K83" s="192"/>
      <c r="L83" s="192">
        <v>2</v>
      </c>
      <c r="M83" s="192">
        <v>2</v>
      </c>
      <c r="N83" s="192"/>
      <c r="O83" s="192"/>
      <c r="P83" s="192"/>
      <c r="Q83" s="192"/>
      <c r="R83" s="192"/>
      <c r="S83" s="192">
        <v>2</v>
      </c>
      <c r="T83" s="192"/>
      <c r="U83" s="192"/>
      <c r="V83" s="192"/>
      <c r="W83" s="192"/>
      <c r="X83" s="192">
        <v>54.5</v>
      </c>
      <c r="Y83" s="192"/>
      <c r="Z83" s="192">
        <v>1</v>
      </c>
      <c r="AA83" s="192">
        <v>53.5</v>
      </c>
      <c r="AB83" s="192"/>
      <c r="AC83" s="192"/>
      <c r="AD83" s="192"/>
      <c r="AE83" s="192"/>
      <c r="AF83" s="192">
        <v>99.5</v>
      </c>
      <c r="AG83" s="192">
        <v>3000</v>
      </c>
      <c r="AH83" s="192"/>
      <c r="AI83" s="192"/>
      <c r="AJ83" s="192"/>
      <c r="AK83" s="192">
        <v>1580</v>
      </c>
      <c r="AL83" s="192">
        <v>30</v>
      </c>
      <c r="AM83" s="192">
        <v>1500</v>
      </c>
      <c r="AN83" s="192">
        <v>50</v>
      </c>
      <c r="AO83" s="192"/>
      <c r="AP83" s="192">
        <v>1420</v>
      </c>
      <c r="AQ83" s="192"/>
      <c r="AR83" s="192">
        <v>1420</v>
      </c>
      <c r="AS83" s="192"/>
    </row>
    <row r="84" ht="22.5" customHeight="1" spans="1:45">
      <c r="A84" s="51" t="s">
        <v>230</v>
      </c>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row>
    <row r="85" ht="22.5" customHeight="1" spans="1:45">
      <c r="A85" s="51" t="s">
        <v>232</v>
      </c>
      <c r="B85" s="192">
        <v>3085</v>
      </c>
      <c r="C85" s="192">
        <v>3085</v>
      </c>
      <c r="D85" s="192">
        <v>745</v>
      </c>
      <c r="E85" s="192">
        <v>30</v>
      </c>
      <c r="F85" s="192">
        <v>150</v>
      </c>
      <c r="G85" s="192"/>
      <c r="H85" s="192"/>
      <c r="I85" s="192"/>
      <c r="J85" s="192"/>
      <c r="K85" s="192"/>
      <c r="L85" s="192">
        <v>20</v>
      </c>
      <c r="M85" s="192"/>
      <c r="N85" s="192"/>
      <c r="O85" s="192">
        <v>545</v>
      </c>
      <c r="P85" s="192"/>
      <c r="Q85" s="192"/>
      <c r="R85" s="192"/>
      <c r="S85" s="192"/>
      <c r="T85" s="192"/>
      <c r="U85" s="192"/>
      <c r="V85" s="192"/>
      <c r="W85" s="192"/>
      <c r="X85" s="192">
        <v>430</v>
      </c>
      <c r="Y85" s="192"/>
      <c r="Z85" s="192"/>
      <c r="AA85" s="192">
        <v>430</v>
      </c>
      <c r="AB85" s="192"/>
      <c r="AC85" s="192"/>
      <c r="AD85" s="192"/>
      <c r="AE85" s="192"/>
      <c r="AF85" s="192">
        <v>1910</v>
      </c>
      <c r="AG85" s="192"/>
      <c r="AH85" s="192"/>
      <c r="AI85" s="192"/>
      <c r="AJ85" s="192"/>
      <c r="AK85" s="192"/>
      <c r="AL85" s="192"/>
      <c r="AM85" s="192"/>
      <c r="AN85" s="192"/>
      <c r="AO85" s="192"/>
      <c r="AP85" s="192"/>
      <c r="AQ85" s="192"/>
      <c r="AR85" s="192"/>
      <c r="AS85" s="192"/>
    </row>
    <row r="86" ht="22.5" customHeight="1" spans="1:45">
      <c r="A86" s="51" t="s">
        <v>234</v>
      </c>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row>
    <row r="87" ht="22.5" customHeight="1" spans="1:45">
      <c r="A87" s="51" t="s">
        <v>236</v>
      </c>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row>
    <row r="88" ht="22.5" customHeight="1" spans="1:45">
      <c r="A88" s="51" t="s">
        <v>238</v>
      </c>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row>
    <row r="89" ht="22.5" customHeight="1" spans="1:45">
      <c r="A89" s="51" t="s">
        <v>240</v>
      </c>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row>
    <row r="90" ht="22.5" customHeight="1" spans="1:45">
      <c r="A90" s="51" t="s">
        <v>242</v>
      </c>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row>
    <row r="91" ht="22.5" customHeight="1" spans="1:45">
      <c r="A91" s="51" t="s">
        <v>244</v>
      </c>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row>
    <row r="92" ht="22.5" customHeight="1" spans="1:45">
      <c r="A92" s="51" t="s">
        <v>246</v>
      </c>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row>
    <row r="93" ht="22.5" customHeight="1" spans="1:45">
      <c r="A93" s="51" t="s">
        <v>248</v>
      </c>
      <c r="B93" s="192">
        <v>2075</v>
      </c>
      <c r="C93" s="192">
        <v>2075</v>
      </c>
      <c r="D93" s="192">
        <v>150</v>
      </c>
      <c r="E93" s="192"/>
      <c r="F93" s="192">
        <v>150</v>
      </c>
      <c r="G93" s="192"/>
      <c r="H93" s="192"/>
      <c r="I93" s="192"/>
      <c r="J93" s="192"/>
      <c r="K93" s="192"/>
      <c r="L93" s="192"/>
      <c r="M93" s="192"/>
      <c r="N93" s="192"/>
      <c r="O93" s="192"/>
      <c r="P93" s="192"/>
      <c r="Q93" s="192"/>
      <c r="R93" s="192"/>
      <c r="S93" s="192"/>
      <c r="T93" s="192"/>
      <c r="U93" s="192"/>
      <c r="V93" s="192"/>
      <c r="W93" s="192"/>
      <c r="X93" s="192">
        <v>200</v>
      </c>
      <c r="Y93" s="192"/>
      <c r="Z93" s="192"/>
      <c r="AA93" s="192">
        <v>200</v>
      </c>
      <c r="AB93" s="192"/>
      <c r="AC93" s="192"/>
      <c r="AD93" s="192"/>
      <c r="AE93" s="192"/>
      <c r="AF93" s="192">
        <v>1725</v>
      </c>
      <c r="AG93" s="192"/>
      <c r="AH93" s="192"/>
      <c r="AI93" s="192"/>
      <c r="AJ93" s="192"/>
      <c r="AK93" s="192"/>
      <c r="AL93" s="192"/>
      <c r="AM93" s="192"/>
      <c r="AN93" s="192"/>
      <c r="AO93" s="192"/>
      <c r="AP93" s="192"/>
      <c r="AQ93" s="192"/>
      <c r="AR93" s="192"/>
      <c r="AS93" s="192"/>
    </row>
    <row r="94" ht="22.5" customHeight="1" spans="1:45">
      <c r="A94" s="51" t="s">
        <v>250</v>
      </c>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row>
    <row r="95" ht="22.5" customHeight="1" spans="1:45">
      <c r="A95" s="51" t="s">
        <v>252</v>
      </c>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row>
    <row r="96" ht="22.5" customHeight="1" spans="1:45">
      <c r="A96" s="51" t="s">
        <v>254</v>
      </c>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row>
    <row r="97" ht="22.5" customHeight="1" spans="1:45">
      <c r="A97" s="51" t="s">
        <v>256</v>
      </c>
      <c r="B97" s="192">
        <v>25</v>
      </c>
      <c r="C97" s="192">
        <v>25</v>
      </c>
      <c r="D97" s="192">
        <v>2</v>
      </c>
      <c r="E97" s="192"/>
      <c r="F97" s="192">
        <v>2</v>
      </c>
      <c r="G97" s="192"/>
      <c r="H97" s="192"/>
      <c r="I97" s="192"/>
      <c r="J97" s="192"/>
      <c r="K97" s="192"/>
      <c r="L97" s="192"/>
      <c r="M97" s="192"/>
      <c r="N97" s="192"/>
      <c r="O97" s="192"/>
      <c r="P97" s="192"/>
      <c r="Q97" s="192"/>
      <c r="R97" s="192"/>
      <c r="S97" s="192">
        <v>3</v>
      </c>
      <c r="T97" s="192"/>
      <c r="U97" s="192"/>
      <c r="V97" s="192"/>
      <c r="W97" s="192"/>
      <c r="X97" s="192"/>
      <c r="Y97" s="192"/>
      <c r="Z97" s="192"/>
      <c r="AA97" s="192"/>
      <c r="AB97" s="192"/>
      <c r="AC97" s="192"/>
      <c r="AD97" s="192"/>
      <c r="AE97" s="192"/>
      <c r="AF97" s="192">
        <v>20</v>
      </c>
      <c r="AG97" s="192"/>
      <c r="AH97" s="192"/>
      <c r="AI97" s="192"/>
      <c r="AJ97" s="192"/>
      <c r="AK97" s="192"/>
      <c r="AL97" s="192"/>
      <c r="AM97" s="192"/>
      <c r="AN97" s="192"/>
      <c r="AO97" s="192"/>
      <c r="AP97" s="192"/>
      <c r="AQ97" s="192"/>
      <c r="AR97" s="192"/>
      <c r="AS97" s="192"/>
    </row>
    <row r="98" ht="22.5" customHeight="1" spans="1:45">
      <c r="A98" s="51" t="s">
        <v>258</v>
      </c>
      <c r="B98" s="192">
        <v>830</v>
      </c>
      <c r="C98" s="192">
        <v>830</v>
      </c>
      <c r="D98" s="192">
        <v>515</v>
      </c>
      <c r="E98" s="192">
        <v>70</v>
      </c>
      <c r="F98" s="192">
        <v>400</v>
      </c>
      <c r="G98" s="192">
        <v>2</v>
      </c>
      <c r="H98" s="192"/>
      <c r="I98" s="192"/>
      <c r="J98" s="192">
        <v>8</v>
      </c>
      <c r="K98" s="192"/>
      <c r="L98" s="192">
        <v>5</v>
      </c>
      <c r="M98" s="192">
        <v>10</v>
      </c>
      <c r="N98" s="192"/>
      <c r="O98" s="192"/>
      <c r="P98" s="192"/>
      <c r="Q98" s="192">
        <v>20</v>
      </c>
      <c r="R98" s="192">
        <v>5</v>
      </c>
      <c r="S98" s="192">
        <v>5</v>
      </c>
      <c r="T98" s="192"/>
      <c r="U98" s="192"/>
      <c r="V98" s="192"/>
      <c r="W98" s="192"/>
      <c r="X98" s="192">
        <v>105</v>
      </c>
      <c r="Y98" s="192">
        <v>5</v>
      </c>
      <c r="Z98" s="192">
        <v>50</v>
      </c>
      <c r="AA98" s="192">
        <v>50</v>
      </c>
      <c r="AB98" s="192"/>
      <c r="AC98" s="192"/>
      <c r="AD98" s="192"/>
      <c r="AE98" s="192">
        <v>10</v>
      </c>
      <c r="AF98" s="192">
        <v>190</v>
      </c>
      <c r="AG98" s="192"/>
      <c r="AH98" s="192"/>
      <c r="AI98" s="192"/>
      <c r="AJ98" s="192"/>
      <c r="AK98" s="192"/>
      <c r="AL98" s="192"/>
      <c r="AM98" s="192"/>
      <c r="AN98" s="192"/>
      <c r="AO98" s="192"/>
      <c r="AP98" s="192"/>
      <c r="AQ98" s="192"/>
      <c r="AR98" s="192"/>
      <c r="AS98" s="192"/>
    </row>
    <row r="99" ht="22.5" customHeight="1" spans="1:45">
      <c r="A99" s="51" t="s">
        <v>364</v>
      </c>
      <c r="B99" s="192">
        <v>405</v>
      </c>
      <c r="C99" s="192">
        <v>405</v>
      </c>
      <c r="D99" s="192">
        <v>36</v>
      </c>
      <c r="E99" s="192">
        <v>8</v>
      </c>
      <c r="F99" s="192">
        <v>5</v>
      </c>
      <c r="G99" s="192"/>
      <c r="H99" s="192">
        <v>1</v>
      </c>
      <c r="I99" s="192">
        <v>2</v>
      </c>
      <c r="J99" s="192">
        <v>1</v>
      </c>
      <c r="K99" s="192">
        <v>4</v>
      </c>
      <c r="L99" s="192">
        <v>5</v>
      </c>
      <c r="M99" s="192"/>
      <c r="N99" s="192"/>
      <c r="O99" s="192">
        <v>10</v>
      </c>
      <c r="P99" s="192"/>
      <c r="Q99" s="192"/>
      <c r="R99" s="192"/>
      <c r="S99" s="192"/>
      <c r="T99" s="192"/>
      <c r="U99" s="192"/>
      <c r="V99" s="192"/>
      <c r="W99" s="192"/>
      <c r="X99" s="192">
        <v>30</v>
      </c>
      <c r="Y99" s="192">
        <v>12</v>
      </c>
      <c r="Z99" s="192"/>
      <c r="AA99" s="192">
        <v>18</v>
      </c>
      <c r="AB99" s="192"/>
      <c r="AC99" s="192"/>
      <c r="AD99" s="192"/>
      <c r="AE99" s="192"/>
      <c r="AF99" s="192">
        <v>339</v>
      </c>
      <c r="AG99" s="192"/>
      <c r="AH99" s="192"/>
      <c r="AI99" s="192"/>
      <c r="AJ99" s="192"/>
      <c r="AK99" s="192"/>
      <c r="AL99" s="192"/>
      <c r="AM99" s="192"/>
      <c r="AN99" s="192"/>
      <c r="AO99" s="192"/>
      <c r="AP99" s="192"/>
      <c r="AQ99" s="192"/>
      <c r="AR99" s="192"/>
      <c r="AS99" s="192"/>
    </row>
    <row r="100" ht="22.5" customHeight="1" spans="1:45">
      <c r="A100" s="51" t="s">
        <v>260</v>
      </c>
      <c r="B100" s="192">
        <v>1275</v>
      </c>
      <c r="C100" s="192">
        <v>975</v>
      </c>
      <c r="D100" s="192">
        <v>36</v>
      </c>
      <c r="E100" s="192">
        <v>10</v>
      </c>
      <c r="F100" s="192">
        <v>4.5</v>
      </c>
      <c r="G100" s="192"/>
      <c r="H100" s="192"/>
      <c r="I100" s="192"/>
      <c r="J100" s="192"/>
      <c r="K100" s="192"/>
      <c r="L100" s="192">
        <v>16.5</v>
      </c>
      <c r="M100" s="192">
        <v>5</v>
      </c>
      <c r="N100" s="192"/>
      <c r="O100" s="192"/>
      <c r="P100" s="192"/>
      <c r="Q100" s="192"/>
      <c r="R100" s="192">
        <v>4</v>
      </c>
      <c r="S100" s="192"/>
      <c r="T100" s="192"/>
      <c r="U100" s="192"/>
      <c r="V100" s="192"/>
      <c r="W100" s="192"/>
      <c r="X100" s="192">
        <v>225</v>
      </c>
      <c r="Y100" s="192"/>
      <c r="Z100" s="192"/>
      <c r="AA100" s="192">
        <v>225</v>
      </c>
      <c r="AB100" s="192"/>
      <c r="AC100" s="192"/>
      <c r="AD100" s="192"/>
      <c r="AE100" s="192"/>
      <c r="AF100" s="192">
        <v>710</v>
      </c>
      <c r="AG100" s="192">
        <v>300</v>
      </c>
      <c r="AH100" s="192"/>
      <c r="AI100" s="192"/>
      <c r="AJ100" s="192"/>
      <c r="AK100" s="192"/>
      <c r="AL100" s="192"/>
      <c r="AM100" s="192"/>
      <c r="AN100" s="192"/>
      <c r="AO100" s="192"/>
      <c r="AP100" s="192">
        <v>300</v>
      </c>
      <c r="AQ100" s="192"/>
      <c r="AR100" s="192">
        <v>300</v>
      </c>
      <c r="AS100" s="192"/>
    </row>
    <row r="101" ht="22.5" customHeight="1" spans="1:45">
      <c r="A101" s="51" t="s">
        <v>262</v>
      </c>
      <c r="B101" s="192">
        <v>1248</v>
      </c>
      <c r="C101" s="192">
        <v>1248</v>
      </c>
      <c r="D101" s="192">
        <v>95</v>
      </c>
      <c r="E101" s="192">
        <v>65</v>
      </c>
      <c r="F101" s="192"/>
      <c r="G101" s="192"/>
      <c r="H101" s="192"/>
      <c r="I101" s="192"/>
      <c r="J101" s="192"/>
      <c r="K101" s="192"/>
      <c r="L101" s="192">
        <v>30</v>
      </c>
      <c r="M101" s="192"/>
      <c r="N101" s="192"/>
      <c r="O101" s="192"/>
      <c r="P101" s="192"/>
      <c r="Q101" s="192"/>
      <c r="R101" s="192"/>
      <c r="S101" s="192">
        <v>30</v>
      </c>
      <c r="T101" s="192"/>
      <c r="U101" s="192"/>
      <c r="V101" s="192"/>
      <c r="W101" s="192"/>
      <c r="X101" s="192">
        <v>98</v>
      </c>
      <c r="Y101" s="192"/>
      <c r="Z101" s="192"/>
      <c r="AA101" s="192">
        <v>98</v>
      </c>
      <c r="AB101" s="192"/>
      <c r="AC101" s="192"/>
      <c r="AD101" s="192"/>
      <c r="AE101" s="192">
        <v>35</v>
      </c>
      <c r="AF101" s="192">
        <v>990</v>
      </c>
      <c r="AG101" s="192"/>
      <c r="AH101" s="192"/>
      <c r="AI101" s="192"/>
      <c r="AJ101" s="192"/>
      <c r="AK101" s="192"/>
      <c r="AL101" s="192"/>
      <c r="AM101" s="192"/>
      <c r="AN101" s="192"/>
      <c r="AO101" s="192"/>
      <c r="AP101" s="192"/>
      <c r="AQ101" s="192"/>
      <c r="AR101" s="192"/>
      <c r="AS101" s="192"/>
    </row>
    <row r="102" ht="22.5" customHeight="1" spans="1:45">
      <c r="A102" s="51" t="s">
        <v>264</v>
      </c>
      <c r="B102" s="192">
        <v>460</v>
      </c>
      <c r="C102" s="192">
        <v>460</v>
      </c>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v>460</v>
      </c>
      <c r="AG102" s="192"/>
      <c r="AH102" s="192"/>
      <c r="AI102" s="192"/>
      <c r="AJ102" s="192"/>
      <c r="AK102" s="192"/>
      <c r="AL102" s="192"/>
      <c r="AM102" s="192"/>
      <c r="AN102" s="192"/>
      <c r="AO102" s="192"/>
      <c r="AP102" s="192"/>
      <c r="AQ102" s="192"/>
      <c r="AR102" s="192"/>
      <c r="AS102" s="192"/>
    </row>
    <row r="103" ht="22.5" customHeight="1" spans="1:45">
      <c r="A103" s="51" t="s">
        <v>266</v>
      </c>
      <c r="B103" s="192">
        <v>40</v>
      </c>
      <c r="C103" s="192">
        <v>40</v>
      </c>
      <c r="D103" s="192">
        <v>31</v>
      </c>
      <c r="E103" s="192"/>
      <c r="F103" s="192">
        <v>30</v>
      </c>
      <c r="G103" s="192"/>
      <c r="H103" s="192"/>
      <c r="I103" s="192"/>
      <c r="J103" s="192"/>
      <c r="K103" s="192"/>
      <c r="L103" s="192">
        <v>1</v>
      </c>
      <c r="M103" s="192"/>
      <c r="N103" s="192"/>
      <c r="O103" s="192"/>
      <c r="P103" s="192"/>
      <c r="Q103" s="192"/>
      <c r="R103" s="192"/>
      <c r="S103" s="192">
        <v>8</v>
      </c>
      <c r="T103" s="192"/>
      <c r="U103" s="192"/>
      <c r="V103" s="192"/>
      <c r="W103" s="192"/>
      <c r="X103" s="192"/>
      <c r="Y103" s="192"/>
      <c r="Z103" s="192"/>
      <c r="AA103" s="192"/>
      <c r="AB103" s="192"/>
      <c r="AC103" s="192"/>
      <c r="AD103" s="192"/>
      <c r="AE103" s="192"/>
      <c r="AF103" s="192">
        <v>1</v>
      </c>
      <c r="AG103" s="192"/>
      <c r="AH103" s="192"/>
      <c r="AI103" s="192"/>
      <c r="AJ103" s="192"/>
      <c r="AK103" s="192"/>
      <c r="AL103" s="192"/>
      <c r="AM103" s="192"/>
      <c r="AN103" s="192"/>
      <c r="AO103" s="192"/>
      <c r="AP103" s="192"/>
      <c r="AQ103" s="192"/>
      <c r="AR103" s="192"/>
      <c r="AS103" s="192"/>
    </row>
    <row r="104" ht="22.5" customHeight="1" spans="1:45">
      <c r="A104" s="51" t="s">
        <v>268</v>
      </c>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row>
    <row r="105" ht="22.5" customHeight="1" spans="1:45">
      <c r="A105" s="51" t="s">
        <v>270</v>
      </c>
      <c r="B105" s="192">
        <v>300</v>
      </c>
      <c r="C105" s="192">
        <v>300</v>
      </c>
      <c r="D105" s="192">
        <v>120</v>
      </c>
      <c r="E105" s="192"/>
      <c r="F105" s="192"/>
      <c r="G105" s="192"/>
      <c r="H105" s="192"/>
      <c r="I105" s="192"/>
      <c r="J105" s="192">
        <v>120</v>
      </c>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v>180</v>
      </c>
      <c r="AG105" s="192"/>
      <c r="AH105" s="192"/>
      <c r="AI105" s="192"/>
      <c r="AJ105" s="192"/>
      <c r="AK105" s="192"/>
      <c r="AL105" s="192"/>
      <c r="AM105" s="192"/>
      <c r="AN105" s="192"/>
      <c r="AO105" s="192"/>
      <c r="AP105" s="192"/>
      <c r="AQ105" s="192"/>
      <c r="AR105" s="192"/>
      <c r="AS105" s="192"/>
    </row>
    <row r="106" ht="22.5" customHeight="1" spans="1:45">
      <c r="A106" s="51" t="s">
        <v>272</v>
      </c>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row>
    <row r="107" ht="40.5" customHeight="1" spans="1:45">
      <c r="A107" s="51" t="s">
        <v>422</v>
      </c>
      <c r="B107" s="192">
        <v>90</v>
      </c>
      <c r="C107" s="192">
        <v>90</v>
      </c>
      <c r="D107" s="192">
        <v>30</v>
      </c>
      <c r="E107" s="192">
        <v>7</v>
      </c>
      <c r="F107" s="192">
        <v>17</v>
      </c>
      <c r="G107" s="192"/>
      <c r="H107" s="192"/>
      <c r="I107" s="192"/>
      <c r="J107" s="192">
        <v>6</v>
      </c>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v>60</v>
      </c>
      <c r="AG107" s="192"/>
      <c r="AH107" s="192"/>
      <c r="AI107" s="192"/>
      <c r="AJ107" s="192"/>
      <c r="AK107" s="192"/>
      <c r="AL107" s="192"/>
      <c r="AM107" s="192"/>
      <c r="AN107" s="192"/>
      <c r="AO107" s="192"/>
      <c r="AP107" s="192"/>
      <c r="AQ107" s="192"/>
      <c r="AR107" s="192"/>
      <c r="AS107" s="192"/>
    </row>
    <row r="108" ht="22.5" customHeight="1" spans="1:45">
      <c r="A108" s="51" t="s">
        <v>424</v>
      </c>
      <c r="B108" s="192">
        <v>310</v>
      </c>
      <c r="C108" s="192">
        <v>310</v>
      </c>
      <c r="D108" s="192">
        <v>260.1</v>
      </c>
      <c r="E108" s="192">
        <v>16</v>
      </c>
      <c r="F108" s="192">
        <v>2.8</v>
      </c>
      <c r="G108" s="192"/>
      <c r="H108" s="192">
        <v>0.2</v>
      </c>
      <c r="I108" s="192">
        <v>0.9</v>
      </c>
      <c r="J108" s="192">
        <v>0.3</v>
      </c>
      <c r="K108" s="192">
        <v>7.5</v>
      </c>
      <c r="L108" s="192">
        <v>24</v>
      </c>
      <c r="M108" s="192">
        <v>179.9</v>
      </c>
      <c r="N108" s="192"/>
      <c r="O108" s="192"/>
      <c r="P108" s="192">
        <v>17</v>
      </c>
      <c r="Q108" s="192">
        <v>11.5</v>
      </c>
      <c r="R108" s="192"/>
      <c r="S108" s="192"/>
      <c r="T108" s="192"/>
      <c r="U108" s="192"/>
      <c r="V108" s="192"/>
      <c r="W108" s="192"/>
      <c r="X108" s="192"/>
      <c r="Y108" s="192"/>
      <c r="Z108" s="192"/>
      <c r="AA108" s="192"/>
      <c r="AB108" s="192">
        <v>3</v>
      </c>
      <c r="AC108" s="192"/>
      <c r="AD108" s="192"/>
      <c r="AE108" s="192"/>
      <c r="AF108" s="192">
        <v>46.9</v>
      </c>
      <c r="AG108" s="192"/>
      <c r="AH108" s="192"/>
      <c r="AI108" s="192"/>
      <c r="AJ108" s="192"/>
      <c r="AK108" s="192"/>
      <c r="AL108" s="192"/>
      <c r="AM108" s="192"/>
      <c r="AN108" s="192"/>
      <c r="AO108" s="192"/>
      <c r="AP108" s="192"/>
      <c r="AQ108" s="192"/>
      <c r="AR108" s="192"/>
      <c r="AS108" s="192"/>
    </row>
    <row r="109" ht="22.5" customHeight="1" spans="1:45">
      <c r="A109" s="51" t="s">
        <v>426</v>
      </c>
      <c r="B109" s="192">
        <v>70</v>
      </c>
      <c r="C109" s="192">
        <v>70</v>
      </c>
      <c r="D109" s="192">
        <v>12</v>
      </c>
      <c r="E109" s="192">
        <v>5</v>
      </c>
      <c r="F109" s="192">
        <v>4</v>
      </c>
      <c r="G109" s="192"/>
      <c r="H109" s="192"/>
      <c r="I109" s="192"/>
      <c r="J109" s="192"/>
      <c r="K109" s="192"/>
      <c r="L109" s="192">
        <v>3</v>
      </c>
      <c r="M109" s="192"/>
      <c r="N109" s="192"/>
      <c r="O109" s="192"/>
      <c r="P109" s="192"/>
      <c r="Q109" s="192"/>
      <c r="R109" s="192">
        <v>1</v>
      </c>
      <c r="S109" s="192">
        <v>2</v>
      </c>
      <c r="T109" s="192"/>
      <c r="U109" s="192"/>
      <c r="V109" s="192"/>
      <c r="W109" s="192"/>
      <c r="X109" s="192"/>
      <c r="Y109" s="192"/>
      <c r="Z109" s="192"/>
      <c r="AA109" s="192"/>
      <c r="AB109" s="192"/>
      <c r="AC109" s="192"/>
      <c r="AD109" s="192"/>
      <c r="AE109" s="192"/>
      <c r="AF109" s="192">
        <v>55</v>
      </c>
      <c r="AG109" s="192"/>
      <c r="AH109" s="192"/>
      <c r="AI109" s="192"/>
      <c r="AJ109" s="192"/>
      <c r="AK109" s="192"/>
      <c r="AL109" s="192"/>
      <c r="AM109" s="192"/>
      <c r="AN109" s="192"/>
      <c r="AO109" s="192"/>
      <c r="AP109" s="192"/>
      <c r="AQ109" s="192"/>
      <c r="AR109" s="192"/>
      <c r="AS109" s="192"/>
    </row>
    <row r="110" ht="22.5" customHeight="1" spans="1:45">
      <c r="A110" s="51" t="s">
        <v>428</v>
      </c>
      <c r="B110" s="19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row>
    <row r="111" ht="22.5" customHeight="1" spans="1:45">
      <c r="A111" s="51" t="s">
        <v>278</v>
      </c>
      <c r="B111" s="192">
        <v>518</v>
      </c>
      <c r="C111" s="192">
        <v>518</v>
      </c>
      <c r="D111" s="192">
        <v>41.5</v>
      </c>
      <c r="E111" s="192">
        <v>9</v>
      </c>
      <c r="F111" s="192">
        <v>10</v>
      </c>
      <c r="G111" s="192"/>
      <c r="H111" s="192"/>
      <c r="I111" s="192"/>
      <c r="J111" s="192"/>
      <c r="K111" s="192"/>
      <c r="L111" s="192">
        <v>12</v>
      </c>
      <c r="M111" s="192">
        <v>4</v>
      </c>
      <c r="N111" s="192"/>
      <c r="O111" s="192"/>
      <c r="P111" s="192"/>
      <c r="Q111" s="192">
        <v>6.5</v>
      </c>
      <c r="R111" s="192"/>
      <c r="S111" s="192">
        <v>3</v>
      </c>
      <c r="T111" s="192"/>
      <c r="U111" s="192"/>
      <c r="V111" s="192"/>
      <c r="W111" s="192"/>
      <c r="X111" s="192">
        <v>178.5</v>
      </c>
      <c r="Y111" s="192">
        <v>2</v>
      </c>
      <c r="Z111" s="192"/>
      <c r="AA111" s="192">
        <v>176.5</v>
      </c>
      <c r="AB111" s="192"/>
      <c r="AC111" s="192"/>
      <c r="AD111" s="192"/>
      <c r="AE111" s="192"/>
      <c r="AF111" s="192">
        <v>295</v>
      </c>
      <c r="AG111" s="192"/>
      <c r="AH111" s="192"/>
      <c r="AI111" s="192"/>
      <c r="AJ111" s="192"/>
      <c r="AK111" s="192"/>
      <c r="AL111" s="192"/>
      <c r="AM111" s="192"/>
      <c r="AN111" s="192"/>
      <c r="AO111" s="192"/>
      <c r="AP111" s="192"/>
      <c r="AQ111" s="192"/>
      <c r="AR111" s="192"/>
      <c r="AS111" s="192"/>
    </row>
    <row r="112" ht="22.5" customHeight="1" spans="1:45">
      <c r="A112" s="51" t="s">
        <v>280</v>
      </c>
      <c r="B112" s="192">
        <v>160</v>
      </c>
      <c r="C112" s="192">
        <v>160</v>
      </c>
      <c r="D112" s="192">
        <v>83</v>
      </c>
      <c r="E112" s="192">
        <v>15</v>
      </c>
      <c r="F112" s="192">
        <v>2</v>
      </c>
      <c r="G112" s="192"/>
      <c r="H112" s="192"/>
      <c r="I112" s="192">
        <v>10</v>
      </c>
      <c r="J112" s="192"/>
      <c r="K112" s="192"/>
      <c r="L112" s="192">
        <v>50</v>
      </c>
      <c r="M112" s="192">
        <v>6</v>
      </c>
      <c r="N112" s="192"/>
      <c r="O112" s="192"/>
      <c r="P112" s="192"/>
      <c r="Q112" s="192"/>
      <c r="R112" s="192"/>
      <c r="S112" s="192">
        <v>5</v>
      </c>
      <c r="T112" s="192"/>
      <c r="U112" s="192"/>
      <c r="V112" s="192"/>
      <c r="W112" s="192"/>
      <c r="X112" s="192">
        <v>33</v>
      </c>
      <c r="Y112" s="192">
        <v>3</v>
      </c>
      <c r="Z112" s="192"/>
      <c r="AA112" s="192">
        <v>30</v>
      </c>
      <c r="AB112" s="192"/>
      <c r="AC112" s="192"/>
      <c r="AD112" s="192"/>
      <c r="AE112" s="192">
        <v>34</v>
      </c>
      <c r="AF112" s="192">
        <v>5</v>
      </c>
      <c r="AG112" s="192"/>
      <c r="AH112" s="192"/>
      <c r="AI112" s="192"/>
      <c r="AJ112" s="192"/>
      <c r="AK112" s="192"/>
      <c r="AL112" s="192"/>
      <c r="AM112" s="192"/>
      <c r="AN112" s="192"/>
      <c r="AO112" s="192"/>
      <c r="AP112" s="192"/>
      <c r="AQ112" s="192"/>
      <c r="AR112" s="192"/>
      <c r="AS112" s="192"/>
    </row>
    <row r="113" ht="22.5" customHeight="1" spans="1:45">
      <c r="A113" s="51" t="s">
        <v>282</v>
      </c>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row>
    <row r="114" ht="22.5" customHeight="1" spans="1:45">
      <c r="A114" s="51" t="s">
        <v>284</v>
      </c>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row>
    <row r="115" ht="22.5" customHeight="1" spans="1:45">
      <c r="A115" s="51" t="s">
        <v>285</v>
      </c>
      <c r="B115" s="192">
        <v>300</v>
      </c>
      <c r="C115" s="192">
        <v>250</v>
      </c>
      <c r="D115" s="192">
        <v>31</v>
      </c>
      <c r="E115" s="192">
        <v>5</v>
      </c>
      <c r="F115" s="192"/>
      <c r="G115" s="192"/>
      <c r="H115" s="192"/>
      <c r="I115" s="192"/>
      <c r="J115" s="192"/>
      <c r="K115" s="192"/>
      <c r="L115" s="192">
        <v>5</v>
      </c>
      <c r="M115" s="192">
        <v>21</v>
      </c>
      <c r="N115" s="192"/>
      <c r="O115" s="192"/>
      <c r="P115" s="192"/>
      <c r="Q115" s="192"/>
      <c r="R115" s="192"/>
      <c r="S115" s="192"/>
      <c r="T115" s="192"/>
      <c r="U115" s="192"/>
      <c r="V115" s="192"/>
      <c r="W115" s="192"/>
      <c r="X115" s="192"/>
      <c r="Y115" s="192"/>
      <c r="Z115" s="192"/>
      <c r="AA115" s="192"/>
      <c r="AB115" s="192"/>
      <c r="AC115" s="192"/>
      <c r="AD115" s="192">
        <v>6</v>
      </c>
      <c r="AE115" s="192"/>
      <c r="AF115" s="192">
        <v>213</v>
      </c>
      <c r="AG115" s="192">
        <v>50</v>
      </c>
      <c r="AH115" s="192"/>
      <c r="AI115" s="192"/>
      <c r="AJ115" s="192"/>
      <c r="AK115" s="192"/>
      <c r="AL115" s="192"/>
      <c r="AM115" s="192"/>
      <c r="AN115" s="192"/>
      <c r="AO115" s="192"/>
      <c r="AP115" s="192">
        <v>50</v>
      </c>
      <c r="AQ115" s="192">
        <v>50</v>
      </c>
      <c r="AR115" s="192"/>
      <c r="AS115" s="192"/>
    </row>
    <row r="116" ht="22.5" customHeight="1" spans="1:45">
      <c r="A116" s="51" t="s">
        <v>287</v>
      </c>
      <c r="B116" s="19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row>
    <row r="117" ht="22.5" customHeight="1" spans="1:45">
      <c r="A117" s="51" t="s">
        <v>274</v>
      </c>
      <c r="B117" s="192">
        <v>10</v>
      </c>
      <c r="C117" s="192">
        <v>10</v>
      </c>
      <c r="D117" s="192">
        <v>10</v>
      </c>
      <c r="E117" s="192"/>
      <c r="F117" s="192"/>
      <c r="G117" s="192"/>
      <c r="H117" s="192"/>
      <c r="I117" s="192"/>
      <c r="J117" s="192"/>
      <c r="K117" s="192"/>
      <c r="L117" s="192"/>
      <c r="M117" s="192">
        <v>10</v>
      </c>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row>
    <row r="118" ht="22.5" customHeight="1" spans="1:45">
      <c r="A118" s="51" t="s">
        <v>289</v>
      </c>
      <c r="B118" s="192">
        <v>195</v>
      </c>
      <c r="C118" s="192">
        <v>195</v>
      </c>
      <c r="D118" s="192">
        <v>38</v>
      </c>
      <c r="E118" s="192">
        <v>10</v>
      </c>
      <c r="F118" s="192">
        <v>2</v>
      </c>
      <c r="G118" s="192"/>
      <c r="H118" s="192"/>
      <c r="I118" s="192"/>
      <c r="J118" s="192"/>
      <c r="K118" s="192">
        <v>20</v>
      </c>
      <c r="L118" s="192"/>
      <c r="M118" s="192">
        <v>3</v>
      </c>
      <c r="N118" s="192"/>
      <c r="O118" s="192"/>
      <c r="P118" s="192">
        <v>3</v>
      </c>
      <c r="Q118" s="192"/>
      <c r="R118" s="192"/>
      <c r="S118" s="192">
        <v>1</v>
      </c>
      <c r="T118" s="192"/>
      <c r="U118" s="192"/>
      <c r="V118" s="192"/>
      <c r="W118" s="192"/>
      <c r="X118" s="192">
        <v>10</v>
      </c>
      <c r="Y118" s="192"/>
      <c r="Z118" s="192"/>
      <c r="AA118" s="192">
        <v>10</v>
      </c>
      <c r="AB118" s="192"/>
      <c r="AC118" s="192"/>
      <c r="AD118" s="192"/>
      <c r="AE118" s="192">
        <v>30</v>
      </c>
      <c r="AF118" s="192">
        <v>116</v>
      </c>
      <c r="AG118" s="192"/>
      <c r="AH118" s="192"/>
      <c r="AI118" s="192"/>
      <c r="AJ118" s="192"/>
      <c r="AK118" s="192"/>
      <c r="AL118" s="192"/>
      <c r="AM118" s="192"/>
      <c r="AN118" s="192"/>
      <c r="AO118" s="192"/>
      <c r="AP118" s="192"/>
      <c r="AQ118" s="192"/>
      <c r="AR118" s="192"/>
      <c r="AS118" s="192"/>
    </row>
    <row r="119" ht="22.5" customHeight="1" spans="1:45">
      <c r="A119" s="51" t="s">
        <v>291</v>
      </c>
      <c r="B119" s="192">
        <v>7</v>
      </c>
      <c r="C119" s="192">
        <v>7</v>
      </c>
      <c r="D119" s="192"/>
      <c r="E119" s="192"/>
      <c r="F119" s="192"/>
      <c r="G119" s="192"/>
      <c r="H119" s="192"/>
      <c r="I119" s="192"/>
      <c r="J119" s="192"/>
      <c r="K119" s="192"/>
      <c r="L119" s="192"/>
      <c r="M119" s="192"/>
      <c r="N119" s="192"/>
      <c r="O119" s="192"/>
      <c r="P119" s="192"/>
      <c r="Q119" s="192"/>
      <c r="R119" s="192"/>
      <c r="S119" s="192">
        <v>7</v>
      </c>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row>
    <row r="120" ht="22.5" customHeight="1" spans="1:45">
      <c r="A120" s="51" t="s">
        <v>293</v>
      </c>
      <c r="B120" s="192">
        <v>12</v>
      </c>
      <c r="C120" s="192">
        <v>12</v>
      </c>
      <c r="D120" s="192"/>
      <c r="E120" s="192"/>
      <c r="F120" s="192"/>
      <c r="G120" s="192"/>
      <c r="H120" s="192"/>
      <c r="I120" s="192"/>
      <c r="J120" s="192"/>
      <c r="K120" s="192"/>
      <c r="L120" s="192"/>
      <c r="M120" s="192"/>
      <c r="N120" s="192"/>
      <c r="O120" s="192"/>
      <c r="P120" s="192"/>
      <c r="Q120" s="192"/>
      <c r="R120" s="192"/>
      <c r="S120" s="192">
        <v>12</v>
      </c>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row>
    <row r="121" ht="22.5" customHeight="1" spans="1:45">
      <c r="A121" s="51" t="s">
        <v>295</v>
      </c>
      <c r="B121" s="192">
        <v>27</v>
      </c>
      <c r="C121" s="192">
        <v>27</v>
      </c>
      <c r="D121" s="192"/>
      <c r="E121" s="192"/>
      <c r="F121" s="192"/>
      <c r="G121" s="192"/>
      <c r="H121" s="192"/>
      <c r="I121" s="192"/>
      <c r="J121" s="192"/>
      <c r="K121" s="192"/>
      <c r="L121" s="192"/>
      <c r="M121" s="192"/>
      <c r="N121" s="192"/>
      <c r="O121" s="192"/>
      <c r="P121" s="192"/>
      <c r="Q121" s="192"/>
      <c r="R121" s="192"/>
      <c r="S121" s="192"/>
      <c r="T121" s="192"/>
      <c r="U121" s="192"/>
      <c r="V121" s="192"/>
      <c r="W121" s="192"/>
      <c r="X121" s="192">
        <v>27</v>
      </c>
      <c r="Y121" s="192"/>
      <c r="Z121" s="192"/>
      <c r="AA121" s="192">
        <v>27</v>
      </c>
      <c r="AB121" s="192"/>
      <c r="AC121" s="192"/>
      <c r="AD121" s="192"/>
      <c r="AE121" s="192"/>
      <c r="AF121" s="192"/>
      <c r="AG121" s="192"/>
      <c r="AH121" s="192"/>
      <c r="AI121" s="192"/>
      <c r="AJ121" s="192"/>
      <c r="AK121" s="192"/>
      <c r="AL121" s="192"/>
      <c r="AM121" s="192"/>
      <c r="AN121" s="192"/>
      <c r="AO121" s="192"/>
      <c r="AP121" s="192"/>
      <c r="AQ121" s="192"/>
      <c r="AR121" s="192"/>
      <c r="AS121" s="192"/>
    </row>
    <row r="122" ht="22.5" customHeight="1" spans="1:45">
      <c r="A122" s="51" t="s">
        <v>297</v>
      </c>
      <c r="B122" s="192">
        <v>207</v>
      </c>
      <c r="C122" s="192">
        <v>207</v>
      </c>
      <c r="D122" s="192">
        <v>30</v>
      </c>
      <c r="E122" s="192">
        <v>10</v>
      </c>
      <c r="F122" s="192"/>
      <c r="G122" s="192"/>
      <c r="H122" s="192">
        <v>10</v>
      </c>
      <c r="I122" s="192">
        <v>10</v>
      </c>
      <c r="J122" s="192"/>
      <c r="K122" s="192"/>
      <c r="L122" s="192"/>
      <c r="M122" s="192"/>
      <c r="N122" s="192"/>
      <c r="O122" s="192"/>
      <c r="P122" s="192"/>
      <c r="Q122" s="192"/>
      <c r="R122" s="192"/>
      <c r="S122" s="192"/>
      <c r="T122" s="192"/>
      <c r="U122" s="192"/>
      <c r="V122" s="192"/>
      <c r="W122" s="192"/>
      <c r="X122" s="192">
        <v>30</v>
      </c>
      <c r="Y122" s="192"/>
      <c r="Z122" s="192"/>
      <c r="AA122" s="192">
        <v>30</v>
      </c>
      <c r="AB122" s="192"/>
      <c r="AC122" s="192"/>
      <c r="AD122" s="192"/>
      <c r="AE122" s="192"/>
      <c r="AF122" s="192">
        <v>147</v>
      </c>
      <c r="AG122" s="192"/>
      <c r="AH122" s="192"/>
      <c r="AI122" s="192"/>
      <c r="AJ122" s="192"/>
      <c r="AK122" s="192"/>
      <c r="AL122" s="192"/>
      <c r="AM122" s="192"/>
      <c r="AN122" s="192"/>
      <c r="AO122" s="192"/>
      <c r="AP122" s="192"/>
      <c r="AQ122" s="192"/>
      <c r="AR122" s="192"/>
      <c r="AS122" s="192"/>
    </row>
    <row r="123" ht="22.5" customHeight="1" spans="1:45">
      <c r="A123" s="51" t="s">
        <v>299</v>
      </c>
      <c r="B123" s="192">
        <v>34</v>
      </c>
      <c r="C123" s="192">
        <v>34</v>
      </c>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v>7</v>
      </c>
      <c r="AF123" s="192">
        <v>27</v>
      </c>
      <c r="AG123" s="192"/>
      <c r="AH123" s="192"/>
      <c r="AI123" s="192"/>
      <c r="AJ123" s="192"/>
      <c r="AK123" s="192"/>
      <c r="AL123" s="192"/>
      <c r="AM123" s="192"/>
      <c r="AN123" s="192"/>
      <c r="AO123" s="192"/>
      <c r="AP123" s="192"/>
      <c r="AQ123" s="192"/>
      <c r="AR123" s="192"/>
      <c r="AS123" s="192"/>
    </row>
    <row r="124" ht="22.5" customHeight="1" spans="1:45">
      <c r="A124" s="51" t="s">
        <v>301</v>
      </c>
      <c r="B124" s="192">
        <v>1048</v>
      </c>
      <c r="C124" s="192">
        <v>508</v>
      </c>
      <c r="D124" s="192">
        <v>184</v>
      </c>
      <c r="E124" s="192">
        <v>30</v>
      </c>
      <c r="F124" s="192">
        <v>10</v>
      </c>
      <c r="G124" s="192"/>
      <c r="H124" s="192"/>
      <c r="I124" s="192"/>
      <c r="J124" s="192"/>
      <c r="K124" s="192"/>
      <c r="L124" s="192"/>
      <c r="M124" s="192">
        <v>144</v>
      </c>
      <c r="N124" s="192"/>
      <c r="O124" s="192"/>
      <c r="P124" s="192"/>
      <c r="Q124" s="192"/>
      <c r="R124" s="192"/>
      <c r="S124" s="192">
        <v>30</v>
      </c>
      <c r="T124" s="192"/>
      <c r="U124" s="192"/>
      <c r="V124" s="192"/>
      <c r="W124" s="192"/>
      <c r="X124" s="192"/>
      <c r="Y124" s="192"/>
      <c r="Z124" s="192"/>
      <c r="AA124" s="192"/>
      <c r="AB124" s="192"/>
      <c r="AC124" s="192"/>
      <c r="AD124" s="192"/>
      <c r="AE124" s="192">
        <v>24</v>
      </c>
      <c r="AF124" s="192">
        <v>270</v>
      </c>
      <c r="AG124" s="192">
        <v>540</v>
      </c>
      <c r="AH124" s="192"/>
      <c r="AI124" s="192"/>
      <c r="AJ124" s="192"/>
      <c r="AK124" s="192"/>
      <c r="AL124" s="192"/>
      <c r="AM124" s="192"/>
      <c r="AN124" s="192"/>
      <c r="AO124" s="192"/>
      <c r="AP124" s="192">
        <v>540</v>
      </c>
      <c r="AQ124" s="192"/>
      <c r="AR124" s="192">
        <v>540</v>
      </c>
      <c r="AS124" s="192"/>
    </row>
    <row r="125" ht="22.5" customHeight="1" spans="1:45">
      <c r="A125" s="51" t="s">
        <v>303</v>
      </c>
      <c r="B125" s="192">
        <v>180</v>
      </c>
      <c r="C125" s="192">
        <v>180</v>
      </c>
      <c r="D125" s="192">
        <v>16.1</v>
      </c>
      <c r="E125" s="192">
        <v>6</v>
      </c>
      <c r="F125" s="192">
        <v>6</v>
      </c>
      <c r="G125" s="192"/>
      <c r="H125" s="192"/>
      <c r="I125" s="192"/>
      <c r="J125" s="192">
        <v>1</v>
      </c>
      <c r="K125" s="192"/>
      <c r="L125" s="192">
        <v>2.3</v>
      </c>
      <c r="M125" s="192"/>
      <c r="N125" s="192">
        <v>0.8</v>
      </c>
      <c r="O125" s="192"/>
      <c r="P125" s="192"/>
      <c r="Q125" s="192"/>
      <c r="R125" s="192">
        <v>1.5</v>
      </c>
      <c r="S125" s="192">
        <v>15</v>
      </c>
      <c r="T125" s="192">
        <v>8</v>
      </c>
      <c r="U125" s="192">
        <v>8</v>
      </c>
      <c r="V125" s="192"/>
      <c r="W125" s="192"/>
      <c r="X125" s="192">
        <v>29</v>
      </c>
      <c r="Y125" s="192"/>
      <c r="Z125" s="192">
        <v>15</v>
      </c>
      <c r="AA125" s="192">
        <v>14</v>
      </c>
      <c r="AB125" s="192">
        <v>1.9</v>
      </c>
      <c r="AC125" s="192"/>
      <c r="AD125" s="192">
        <v>4.4</v>
      </c>
      <c r="AE125" s="192">
        <v>5</v>
      </c>
      <c r="AF125" s="192">
        <v>99.1</v>
      </c>
      <c r="AG125" s="192"/>
      <c r="AH125" s="192"/>
      <c r="AI125" s="192"/>
      <c r="AJ125" s="192"/>
      <c r="AK125" s="192"/>
      <c r="AL125" s="192"/>
      <c r="AM125" s="192"/>
      <c r="AN125" s="192"/>
      <c r="AO125" s="192"/>
      <c r="AP125" s="192"/>
      <c r="AQ125" s="192"/>
      <c r="AR125" s="192"/>
      <c r="AS125" s="192"/>
    </row>
    <row r="126" ht="32.25" customHeight="1" spans="1:45">
      <c r="A126" s="51" t="s">
        <v>305</v>
      </c>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row>
    <row r="127" ht="22.5" customHeight="1" spans="1:45">
      <c r="A127" s="51" t="s">
        <v>307</v>
      </c>
      <c r="B127" s="192"/>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row>
    <row r="128" ht="22.5" customHeight="1" spans="1:45">
      <c r="A128" s="51" t="s">
        <v>309</v>
      </c>
      <c r="B128" s="192">
        <v>10</v>
      </c>
      <c r="C128" s="192">
        <v>10</v>
      </c>
      <c r="D128" s="192">
        <v>10</v>
      </c>
      <c r="E128" s="192"/>
      <c r="F128" s="192"/>
      <c r="G128" s="192"/>
      <c r="H128" s="192"/>
      <c r="I128" s="192"/>
      <c r="J128" s="192"/>
      <c r="K128" s="192"/>
      <c r="L128" s="192"/>
      <c r="M128" s="192">
        <v>10</v>
      </c>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row>
    <row r="129" ht="22.5" customHeight="1" spans="1:45">
      <c r="A129" s="51" t="s">
        <v>311</v>
      </c>
      <c r="B129" s="192"/>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row>
    <row r="130" ht="22.5" customHeight="1" spans="1:45">
      <c r="A130" s="51" t="s">
        <v>313</v>
      </c>
      <c r="B130" s="192">
        <v>630</v>
      </c>
      <c r="C130" s="192">
        <v>630</v>
      </c>
      <c r="D130" s="192">
        <v>55</v>
      </c>
      <c r="E130" s="192">
        <v>55</v>
      </c>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v>575</v>
      </c>
      <c r="AG130" s="192"/>
      <c r="AH130" s="192"/>
      <c r="AI130" s="192"/>
      <c r="AJ130" s="192"/>
      <c r="AK130" s="192"/>
      <c r="AL130" s="192"/>
      <c r="AM130" s="192"/>
      <c r="AN130" s="192"/>
      <c r="AO130" s="192"/>
      <c r="AP130" s="192"/>
      <c r="AQ130" s="192"/>
      <c r="AR130" s="192"/>
      <c r="AS130" s="192"/>
    </row>
    <row r="131" ht="22.5" customHeight="1" spans="1:45">
      <c r="A131" s="51" t="s">
        <v>315</v>
      </c>
      <c r="B131" s="192">
        <v>9</v>
      </c>
      <c r="C131" s="192">
        <v>9</v>
      </c>
      <c r="D131" s="192">
        <v>9</v>
      </c>
      <c r="E131" s="192">
        <v>2</v>
      </c>
      <c r="F131" s="192"/>
      <c r="G131" s="192"/>
      <c r="H131" s="192">
        <v>2</v>
      </c>
      <c r="I131" s="192">
        <v>2</v>
      </c>
      <c r="J131" s="192">
        <v>2</v>
      </c>
      <c r="K131" s="192"/>
      <c r="L131" s="192">
        <v>1</v>
      </c>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row>
    <row r="132" ht="22.5" customHeight="1" spans="1:45">
      <c r="A132" s="51" t="s">
        <v>317</v>
      </c>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row>
    <row r="133" ht="22.5" customHeight="1" spans="1:45">
      <c r="A133" s="51" t="s">
        <v>319</v>
      </c>
      <c r="B133" s="192"/>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row>
    <row r="134" ht="22.5" customHeight="1" spans="1:45">
      <c r="A134" s="51" t="s">
        <v>321</v>
      </c>
      <c r="B134" s="192"/>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row>
    <row r="135" ht="22.5" customHeight="1" spans="1:45">
      <c r="A135" s="51" t="s">
        <v>323</v>
      </c>
      <c r="B135" s="192"/>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row>
    <row r="136" ht="22.5" customHeight="1" spans="1:45">
      <c r="A136" s="51" t="s">
        <v>325</v>
      </c>
      <c r="B136" s="192">
        <v>31</v>
      </c>
      <c r="C136" s="192">
        <v>31</v>
      </c>
      <c r="D136" s="192">
        <v>21</v>
      </c>
      <c r="E136" s="192">
        <v>0.5</v>
      </c>
      <c r="F136" s="192"/>
      <c r="G136" s="192"/>
      <c r="H136" s="192">
        <v>1</v>
      </c>
      <c r="I136" s="192"/>
      <c r="J136" s="192"/>
      <c r="K136" s="192"/>
      <c r="L136" s="192">
        <v>2</v>
      </c>
      <c r="M136" s="192">
        <v>17</v>
      </c>
      <c r="N136" s="192"/>
      <c r="O136" s="192"/>
      <c r="P136" s="192">
        <v>0.5</v>
      </c>
      <c r="Q136" s="192"/>
      <c r="R136" s="192"/>
      <c r="S136" s="192"/>
      <c r="T136" s="192"/>
      <c r="U136" s="192"/>
      <c r="V136" s="192"/>
      <c r="W136" s="192"/>
      <c r="X136" s="192">
        <v>7</v>
      </c>
      <c r="Y136" s="192"/>
      <c r="Z136" s="192">
        <v>7</v>
      </c>
      <c r="AA136" s="192"/>
      <c r="AB136" s="192"/>
      <c r="AC136" s="192"/>
      <c r="AD136" s="192"/>
      <c r="AE136" s="192"/>
      <c r="AF136" s="192">
        <v>3</v>
      </c>
      <c r="AG136" s="192"/>
      <c r="AH136" s="192"/>
      <c r="AI136" s="192"/>
      <c r="AJ136" s="192"/>
      <c r="AK136" s="192"/>
      <c r="AL136" s="192"/>
      <c r="AM136" s="192"/>
      <c r="AN136" s="192"/>
      <c r="AO136" s="192"/>
      <c r="AP136" s="192"/>
      <c r="AQ136" s="192"/>
      <c r="AR136" s="192"/>
      <c r="AS136" s="192"/>
    </row>
    <row r="137" ht="22.5" customHeight="1" spans="1:45">
      <c r="A137" s="51" t="s">
        <v>329</v>
      </c>
      <c r="B137" s="192">
        <v>645</v>
      </c>
      <c r="C137" s="192">
        <v>645</v>
      </c>
      <c r="D137" s="192">
        <v>53</v>
      </c>
      <c r="E137" s="192">
        <v>7</v>
      </c>
      <c r="F137" s="192">
        <v>26</v>
      </c>
      <c r="G137" s="192"/>
      <c r="H137" s="192"/>
      <c r="I137" s="192"/>
      <c r="J137" s="192"/>
      <c r="K137" s="192"/>
      <c r="L137" s="192">
        <v>20</v>
      </c>
      <c r="M137" s="192"/>
      <c r="N137" s="192"/>
      <c r="O137" s="192"/>
      <c r="P137" s="192"/>
      <c r="Q137" s="192"/>
      <c r="R137" s="192">
        <v>1</v>
      </c>
      <c r="S137" s="192">
        <v>18</v>
      </c>
      <c r="T137" s="192"/>
      <c r="U137" s="192"/>
      <c r="V137" s="192"/>
      <c r="W137" s="192"/>
      <c r="X137" s="192">
        <v>10</v>
      </c>
      <c r="Y137" s="192"/>
      <c r="Z137" s="192"/>
      <c r="AA137" s="192">
        <v>10</v>
      </c>
      <c r="AB137" s="192"/>
      <c r="AC137" s="192"/>
      <c r="AD137" s="192">
        <v>4</v>
      </c>
      <c r="AE137" s="192"/>
      <c r="AF137" s="192">
        <v>559</v>
      </c>
      <c r="AG137" s="192"/>
      <c r="AH137" s="192"/>
      <c r="AI137" s="192"/>
      <c r="AJ137" s="192"/>
      <c r="AK137" s="192"/>
      <c r="AL137" s="192"/>
      <c r="AM137" s="192"/>
      <c r="AN137" s="192"/>
      <c r="AO137" s="192"/>
      <c r="AP137" s="192"/>
      <c r="AQ137" s="192"/>
      <c r="AR137" s="192"/>
      <c r="AS137" s="192"/>
    </row>
    <row r="138" ht="34.5" customHeight="1" spans="1:45">
      <c r="A138" s="51" t="s">
        <v>331</v>
      </c>
      <c r="B138" s="192">
        <v>50</v>
      </c>
      <c r="C138" s="192">
        <v>50</v>
      </c>
      <c r="D138" s="192">
        <v>10</v>
      </c>
      <c r="E138" s="192"/>
      <c r="F138" s="192"/>
      <c r="G138" s="192"/>
      <c r="H138" s="192">
        <v>1</v>
      </c>
      <c r="I138" s="192">
        <v>4</v>
      </c>
      <c r="J138" s="192"/>
      <c r="K138" s="192"/>
      <c r="L138" s="192">
        <v>5</v>
      </c>
      <c r="M138" s="192"/>
      <c r="N138" s="192"/>
      <c r="O138" s="192"/>
      <c r="P138" s="192"/>
      <c r="Q138" s="192"/>
      <c r="R138" s="192"/>
      <c r="S138" s="192"/>
      <c r="T138" s="192">
        <v>20</v>
      </c>
      <c r="U138" s="192">
        <v>20</v>
      </c>
      <c r="V138" s="192"/>
      <c r="W138" s="192"/>
      <c r="X138" s="192">
        <v>2</v>
      </c>
      <c r="Y138" s="192">
        <v>2</v>
      </c>
      <c r="Z138" s="192"/>
      <c r="AA138" s="192"/>
      <c r="AB138" s="192"/>
      <c r="AC138" s="192"/>
      <c r="AD138" s="192"/>
      <c r="AE138" s="192">
        <v>10</v>
      </c>
      <c r="AF138" s="192">
        <v>8</v>
      </c>
      <c r="AG138" s="192"/>
      <c r="AH138" s="192"/>
      <c r="AI138" s="192"/>
      <c r="AJ138" s="192"/>
      <c r="AK138" s="192"/>
      <c r="AL138" s="192"/>
      <c r="AM138" s="192"/>
      <c r="AN138" s="192"/>
      <c r="AO138" s="192"/>
      <c r="AP138" s="192"/>
      <c r="AQ138" s="192"/>
      <c r="AR138" s="192"/>
      <c r="AS138" s="192"/>
    </row>
    <row r="139" ht="22.5" customHeight="1" spans="1:45">
      <c r="A139" s="51" t="s">
        <v>333</v>
      </c>
      <c r="B139" s="192">
        <v>10</v>
      </c>
      <c r="C139" s="192">
        <v>10</v>
      </c>
      <c r="D139" s="192">
        <v>4</v>
      </c>
      <c r="E139" s="192">
        <v>1</v>
      </c>
      <c r="F139" s="192">
        <v>1</v>
      </c>
      <c r="G139" s="192"/>
      <c r="H139" s="192"/>
      <c r="I139" s="192"/>
      <c r="J139" s="192"/>
      <c r="K139" s="192"/>
      <c r="L139" s="192">
        <v>2</v>
      </c>
      <c r="M139" s="192"/>
      <c r="N139" s="192"/>
      <c r="O139" s="192"/>
      <c r="P139" s="192"/>
      <c r="Q139" s="192"/>
      <c r="R139" s="192"/>
      <c r="S139" s="192">
        <v>3</v>
      </c>
      <c r="T139" s="192">
        <v>3</v>
      </c>
      <c r="U139" s="192">
        <v>3</v>
      </c>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row>
    <row r="140" ht="22.5" customHeight="1" spans="1:45">
      <c r="A140" s="51" t="s">
        <v>335</v>
      </c>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row>
    <row r="141" ht="22.5" customHeight="1" spans="1:45">
      <c r="A141" s="51" t="s">
        <v>499</v>
      </c>
      <c r="B141" s="192">
        <v>20</v>
      </c>
      <c r="C141" s="192">
        <v>20</v>
      </c>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v>20</v>
      </c>
      <c r="AG141" s="192"/>
      <c r="AH141" s="192"/>
      <c r="AI141" s="192"/>
      <c r="AJ141" s="192"/>
      <c r="AK141" s="192"/>
      <c r="AL141" s="192"/>
      <c r="AM141" s="192"/>
      <c r="AN141" s="192"/>
      <c r="AO141" s="192"/>
      <c r="AP141" s="192"/>
      <c r="AQ141" s="192"/>
      <c r="AR141" s="192"/>
      <c r="AS141" s="192"/>
    </row>
    <row r="142" ht="22.5" customHeight="1" spans="1:45">
      <c r="A142" s="51" t="s">
        <v>337</v>
      </c>
      <c r="B142" s="192">
        <v>395</v>
      </c>
      <c r="C142" s="192">
        <v>395</v>
      </c>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v>395</v>
      </c>
      <c r="AG142" s="192"/>
      <c r="AH142" s="192"/>
      <c r="AI142" s="192"/>
      <c r="AJ142" s="192"/>
      <c r="AK142" s="192"/>
      <c r="AL142" s="192"/>
      <c r="AM142" s="192"/>
      <c r="AN142" s="192"/>
      <c r="AO142" s="192"/>
      <c r="AP142" s="192"/>
      <c r="AQ142" s="192"/>
      <c r="AR142" s="192"/>
      <c r="AS142" s="192"/>
    </row>
    <row r="143" ht="22.5" customHeight="1" spans="1:45">
      <c r="A143" s="51" t="s">
        <v>339</v>
      </c>
      <c r="B143" s="192">
        <v>18</v>
      </c>
      <c r="C143" s="192">
        <v>18</v>
      </c>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v>18</v>
      </c>
      <c r="AG143" s="192"/>
      <c r="AH143" s="192"/>
      <c r="AI143" s="192"/>
      <c r="AJ143" s="192"/>
      <c r="AK143" s="192"/>
      <c r="AL143" s="192"/>
      <c r="AM143" s="192"/>
      <c r="AN143" s="192"/>
      <c r="AO143" s="192"/>
      <c r="AP143" s="192"/>
      <c r="AQ143" s="192"/>
      <c r="AR143" s="192"/>
      <c r="AS143" s="192"/>
    </row>
    <row r="144" ht="22.5" customHeight="1" spans="1:45">
      <c r="A144" s="51" t="s">
        <v>341</v>
      </c>
      <c r="B144" s="192">
        <v>28</v>
      </c>
      <c r="C144" s="192">
        <v>28</v>
      </c>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v>28</v>
      </c>
      <c r="AG144" s="192"/>
      <c r="AH144" s="192"/>
      <c r="AI144" s="192"/>
      <c r="AJ144" s="192"/>
      <c r="AK144" s="192"/>
      <c r="AL144" s="192"/>
      <c r="AM144" s="192"/>
      <c r="AN144" s="192"/>
      <c r="AO144" s="192"/>
      <c r="AP144" s="192"/>
      <c r="AQ144" s="192"/>
      <c r="AR144" s="192"/>
      <c r="AS144" s="192"/>
    </row>
    <row r="145" ht="22.5" customHeight="1" spans="1:45">
      <c r="A145" s="51" t="s">
        <v>343</v>
      </c>
      <c r="B145" s="192">
        <v>18</v>
      </c>
      <c r="C145" s="192">
        <v>18</v>
      </c>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v>18</v>
      </c>
      <c r="AG145" s="192"/>
      <c r="AH145" s="192"/>
      <c r="AI145" s="192"/>
      <c r="AJ145" s="192"/>
      <c r="AK145" s="192"/>
      <c r="AL145" s="192"/>
      <c r="AM145" s="192"/>
      <c r="AN145" s="192"/>
      <c r="AO145" s="192"/>
      <c r="AP145" s="192"/>
      <c r="AQ145" s="192"/>
      <c r="AR145" s="192"/>
      <c r="AS145" s="192"/>
    </row>
    <row r="146" ht="22.5" customHeight="1" spans="1:45">
      <c r="A146" s="51" t="s">
        <v>345</v>
      </c>
      <c r="B146" s="192">
        <v>18</v>
      </c>
      <c r="C146" s="192">
        <v>18</v>
      </c>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v>18</v>
      </c>
      <c r="AG146" s="192"/>
      <c r="AH146" s="192"/>
      <c r="AI146" s="192"/>
      <c r="AJ146" s="192"/>
      <c r="AK146" s="192"/>
      <c r="AL146" s="192"/>
      <c r="AM146" s="192"/>
      <c r="AN146" s="192"/>
      <c r="AO146" s="192"/>
      <c r="AP146" s="192"/>
      <c r="AQ146" s="192"/>
      <c r="AR146" s="192"/>
      <c r="AS146" s="192"/>
    </row>
    <row r="147" ht="22.5" customHeight="1" spans="1:45">
      <c r="A147" s="51" t="s">
        <v>347</v>
      </c>
      <c r="B147" s="192">
        <v>18</v>
      </c>
      <c r="C147" s="192">
        <v>18</v>
      </c>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v>18</v>
      </c>
      <c r="AG147" s="192"/>
      <c r="AH147" s="192"/>
      <c r="AI147" s="192"/>
      <c r="AJ147" s="192"/>
      <c r="AK147" s="192"/>
      <c r="AL147" s="192"/>
      <c r="AM147" s="192"/>
      <c r="AN147" s="192"/>
      <c r="AO147" s="192"/>
      <c r="AP147" s="192"/>
      <c r="AQ147" s="192"/>
      <c r="AR147" s="192"/>
      <c r="AS147" s="192"/>
    </row>
    <row r="148" ht="22.5" customHeight="1" spans="1:45">
      <c r="A148" s="51" t="s">
        <v>348</v>
      </c>
      <c r="B148" s="192">
        <v>18</v>
      </c>
      <c r="C148" s="192">
        <v>18</v>
      </c>
      <c r="D148" s="192"/>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v>18</v>
      </c>
      <c r="AG148" s="192"/>
      <c r="AH148" s="192"/>
      <c r="AI148" s="192"/>
      <c r="AJ148" s="192"/>
      <c r="AK148" s="192"/>
      <c r="AL148" s="192"/>
      <c r="AM148" s="192"/>
      <c r="AN148" s="192"/>
      <c r="AO148" s="192"/>
      <c r="AP148" s="192"/>
      <c r="AQ148" s="192"/>
      <c r="AR148" s="192"/>
      <c r="AS148" s="192"/>
    </row>
    <row r="149" ht="22.5" customHeight="1" spans="1:45">
      <c r="A149" s="51" t="s">
        <v>349</v>
      </c>
      <c r="B149" s="192"/>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row>
    <row r="150" ht="22.5" customHeight="1" spans="1:45">
      <c r="A150" s="51" t="s">
        <v>350</v>
      </c>
      <c r="B150" s="192">
        <v>25</v>
      </c>
      <c r="C150" s="192">
        <v>25</v>
      </c>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v>25</v>
      </c>
      <c r="AG150" s="192"/>
      <c r="AH150" s="192"/>
      <c r="AI150" s="192"/>
      <c r="AJ150" s="192"/>
      <c r="AK150" s="192"/>
      <c r="AL150" s="192"/>
      <c r="AM150" s="192"/>
      <c r="AN150" s="192"/>
      <c r="AO150" s="192"/>
      <c r="AP150" s="192"/>
      <c r="AQ150" s="192"/>
      <c r="AR150" s="192"/>
      <c r="AS150" s="192"/>
    </row>
    <row r="151" ht="22.5" customHeight="1" spans="1:45">
      <c r="A151" s="51" t="s">
        <v>352</v>
      </c>
      <c r="B151" s="192">
        <v>3110</v>
      </c>
      <c r="C151" s="192">
        <v>3110</v>
      </c>
      <c r="D151" s="192">
        <v>2</v>
      </c>
      <c r="E151" s="192">
        <v>2</v>
      </c>
      <c r="F151" s="192"/>
      <c r="G151" s="192"/>
      <c r="H151" s="192"/>
      <c r="I151" s="192"/>
      <c r="J151" s="192"/>
      <c r="K151" s="192"/>
      <c r="L151" s="192"/>
      <c r="M151" s="192"/>
      <c r="N151" s="192"/>
      <c r="O151" s="192"/>
      <c r="P151" s="192"/>
      <c r="Q151" s="192"/>
      <c r="R151" s="192">
        <v>4</v>
      </c>
      <c r="S151" s="192"/>
      <c r="T151" s="192"/>
      <c r="U151" s="192"/>
      <c r="V151" s="192"/>
      <c r="W151" s="192"/>
      <c r="X151" s="192">
        <v>467</v>
      </c>
      <c r="Y151" s="192"/>
      <c r="Z151" s="192">
        <v>32</v>
      </c>
      <c r="AA151" s="192">
        <v>435</v>
      </c>
      <c r="AB151" s="192"/>
      <c r="AC151" s="192"/>
      <c r="AD151" s="192"/>
      <c r="AE151" s="192">
        <v>6</v>
      </c>
      <c r="AF151" s="192">
        <v>2631</v>
      </c>
      <c r="AG151" s="192"/>
      <c r="AH151" s="192"/>
      <c r="AI151" s="192"/>
      <c r="AJ151" s="192"/>
      <c r="AK151" s="192"/>
      <c r="AL151" s="192"/>
      <c r="AM151" s="192"/>
      <c r="AN151" s="192"/>
      <c r="AO151" s="192"/>
      <c r="AP151" s="192"/>
      <c r="AQ151" s="192"/>
      <c r="AR151" s="192"/>
      <c r="AS151" s="192"/>
    </row>
    <row r="152" ht="22.5" customHeight="1" spans="1:45">
      <c r="A152" s="51" t="s">
        <v>354</v>
      </c>
      <c r="B152" s="192">
        <v>340</v>
      </c>
      <c r="C152" s="192">
        <v>340</v>
      </c>
      <c r="D152" s="192">
        <v>20</v>
      </c>
      <c r="E152" s="192">
        <v>5</v>
      </c>
      <c r="F152" s="192"/>
      <c r="G152" s="192"/>
      <c r="H152" s="192"/>
      <c r="I152" s="192"/>
      <c r="J152" s="192"/>
      <c r="K152" s="192"/>
      <c r="L152" s="192">
        <v>15</v>
      </c>
      <c r="M152" s="192"/>
      <c r="N152" s="192"/>
      <c r="O152" s="192"/>
      <c r="P152" s="192"/>
      <c r="Q152" s="192"/>
      <c r="R152" s="192"/>
      <c r="S152" s="192"/>
      <c r="T152" s="192">
        <v>85</v>
      </c>
      <c r="U152" s="192"/>
      <c r="V152" s="192"/>
      <c r="W152" s="192">
        <v>85</v>
      </c>
      <c r="X152" s="192">
        <v>10</v>
      </c>
      <c r="Y152" s="192"/>
      <c r="Z152" s="192"/>
      <c r="AA152" s="192">
        <v>10</v>
      </c>
      <c r="AB152" s="192"/>
      <c r="AC152" s="192"/>
      <c r="AD152" s="192"/>
      <c r="AE152" s="192"/>
      <c r="AF152" s="192">
        <v>225</v>
      </c>
      <c r="AG152" s="192"/>
      <c r="AH152" s="192"/>
      <c r="AI152" s="192"/>
      <c r="AJ152" s="192"/>
      <c r="AK152" s="192"/>
      <c r="AL152" s="192"/>
      <c r="AM152" s="192"/>
      <c r="AN152" s="192"/>
      <c r="AO152" s="192"/>
      <c r="AP152" s="192"/>
      <c r="AQ152" s="192"/>
      <c r="AR152" s="192"/>
      <c r="AS152" s="192"/>
    </row>
    <row r="153" ht="22.5" customHeight="1" spans="1:45">
      <c r="A153" s="51" t="s">
        <v>356</v>
      </c>
      <c r="B153" s="192">
        <v>365</v>
      </c>
      <c r="C153" s="192">
        <v>365</v>
      </c>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v>365</v>
      </c>
      <c r="AG153" s="192"/>
      <c r="AH153" s="192"/>
      <c r="AI153" s="192"/>
      <c r="AJ153" s="192"/>
      <c r="AK153" s="192"/>
      <c r="AL153" s="192"/>
      <c r="AM153" s="192"/>
      <c r="AN153" s="192"/>
      <c r="AO153" s="192"/>
      <c r="AP153" s="192"/>
      <c r="AQ153" s="192"/>
      <c r="AR153" s="192"/>
      <c r="AS153" s="192"/>
    </row>
    <row r="154" ht="22.5" customHeight="1" spans="1:45">
      <c r="A154" s="51" t="s">
        <v>358</v>
      </c>
      <c r="B154" s="192">
        <v>719</v>
      </c>
      <c r="C154" s="192">
        <v>719</v>
      </c>
      <c r="D154" s="192">
        <v>36.3</v>
      </c>
      <c r="E154" s="192">
        <v>15</v>
      </c>
      <c r="F154" s="192">
        <v>2</v>
      </c>
      <c r="G154" s="192"/>
      <c r="H154" s="192"/>
      <c r="I154" s="192">
        <v>15</v>
      </c>
      <c r="J154" s="192"/>
      <c r="K154" s="192"/>
      <c r="L154" s="192">
        <v>4.3</v>
      </c>
      <c r="M154" s="192"/>
      <c r="N154" s="192"/>
      <c r="O154" s="192"/>
      <c r="P154" s="192"/>
      <c r="Q154" s="192"/>
      <c r="R154" s="192"/>
      <c r="S154" s="192">
        <v>1.7</v>
      </c>
      <c r="T154" s="192"/>
      <c r="U154" s="192"/>
      <c r="V154" s="192"/>
      <c r="W154" s="192"/>
      <c r="X154" s="192">
        <v>20</v>
      </c>
      <c r="Y154" s="192"/>
      <c r="Z154" s="192"/>
      <c r="AA154" s="192">
        <v>20</v>
      </c>
      <c r="AB154" s="192"/>
      <c r="AC154" s="192"/>
      <c r="AD154" s="192"/>
      <c r="AE154" s="192">
        <v>51</v>
      </c>
      <c r="AF154" s="192">
        <v>610</v>
      </c>
      <c r="AG154" s="192"/>
      <c r="AH154" s="192"/>
      <c r="AI154" s="192"/>
      <c r="AJ154" s="192"/>
      <c r="AK154" s="192"/>
      <c r="AL154" s="192"/>
      <c r="AM154" s="192"/>
      <c r="AN154" s="192"/>
      <c r="AO154" s="192"/>
      <c r="AP154" s="192"/>
      <c r="AQ154" s="192"/>
      <c r="AR154" s="192"/>
      <c r="AS154" s="192"/>
    </row>
    <row r="155" ht="36" customHeight="1" spans="1:45">
      <c r="A155" s="51" t="s">
        <v>360</v>
      </c>
      <c r="B155" s="192">
        <v>37</v>
      </c>
      <c r="C155" s="192">
        <v>37</v>
      </c>
      <c r="D155" s="192">
        <v>12</v>
      </c>
      <c r="E155" s="192"/>
      <c r="F155" s="192"/>
      <c r="G155" s="192"/>
      <c r="H155" s="192"/>
      <c r="I155" s="192"/>
      <c r="J155" s="192"/>
      <c r="K155" s="192"/>
      <c r="L155" s="192"/>
      <c r="M155" s="192">
        <v>12</v>
      </c>
      <c r="N155" s="192"/>
      <c r="O155" s="192"/>
      <c r="P155" s="192"/>
      <c r="Q155" s="192"/>
      <c r="R155" s="192"/>
      <c r="S155" s="192"/>
      <c r="T155" s="192"/>
      <c r="U155" s="192"/>
      <c r="V155" s="192"/>
      <c r="W155" s="192"/>
      <c r="X155" s="192">
        <v>15</v>
      </c>
      <c r="Y155" s="192"/>
      <c r="Z155" s="192"/>
      <c r="AA155" s="192">
        <v>15</v>
      </c>
      <c r="AB155" s="192"/>
      <c r="AC155" s="192"/>
      <c r="AD155" s="192"/>
      <c r="AE155" s="192">
        <v>10</v>
      </c>
      <c r="AF155" s="192"/>
      <c r="AG155" s="192"/>
      <c r="AH155" s="192"/>
      <c r="AI155" s="192"/>
      <c r="AJ155" s="192"/>
      <c r="AK155" s="192"/>
      <c r="AL155" s="192"/>
      <c r="AM155" s="192"/>
      <c r="AN155" s="192"/>
      <c r="AO155" s="192"/>
      <c r="AP155" s="192"/>
      <c r="AQ155" s="192"/>
      <c r="AR155" s="192"/>
      <c r="AS155" s="192"/>
    </row>
    <row r="156" ht="22.5" customHeight="1" spans="1:45">
      <c r="A156" s="51" t="s">
        <v>362</v>
      </c>
      <c r="B156" s="192"/>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row>
    <row r="157" ht="22.5" customHeight="1" spans="1:45">
      <c r="A157" s="51" t="s">
        <v>366</v>
      </c>
      <c r="B157" s="192">
        <v>235</v>
      </c>
      <c r="C157" s="192">
        <v>235</v>
      </c>
      <c r="D157" s="192"/>
      <c r="E157" s="192"/>
      <c r="F157" s="192"/>
      <c r="G157" s="192"/>
      <c r="H157" s="192"/>
      <c r="I157" s="192"/>
      <c r="J157" s="192"/>
      <c r="K157" s="192"/>
      <c r="L157" s="192"/>
      <c r="M157" s="192"/>
      <c r="N157" s="192"/>
      <c r="O157" s="192"/>
      <c r="P157" s="192"/>
      <c r="Q157" s="192"/>
      <c r="R157" s="192"/>
      <c r="S157" s="192"/>
      <c r="T157" s="192"/>
      <c r="U157" s="192"/>
      <c r="V157" s="192"/>
      <c r="W157" s="192"/>
      <c r="X157" s="192">
        <v>40</v>
      </c>
      <c r="Y157" s="192"/>
      <c r="Z157" s="192"/>
      <c r="AA157" s="192">
        <v>40</v>
      </c>
      <c r="AB157" s="192"/>
      <c r="AC157" s="192"/>
      <c r="AD157" s="192"/>
      <c r="AE157" s="192"/>
      <c r="AF157" s="192">
        <v>195</v>
      </c>
      <c r="AG157" s="192"/>
      <c r="AH157" s="192"/>
      <c r="AI157" s="192"/>
      <c r="AJ157" s="192"/>
      <c r="AK157" s="192"/>
      <c r="AL157" s="192"/>
      <c r="AM157" s="192"/>
      <c r="AN157" s="192"/>
      <c r="AO157" s="192"/>
      <c r="AP157" s="192"/>
      <c r="AQ157" s="192"/>
      <c r="AR157" s="192"/>
      <c r="AS157" s="192"/>
    </row>
    <row r="158" ht="22.5" customHeight="1" spans="1:45">
      <c r="A158" s="51" t="s">
        <v>368</v>
      </c>
      <c r="B158" s="192">
        <v>88</v>
      </c>
      <c r="C158" s="192">
        <v>88</v>
      </c>
      <c r="D158" s="192"/>
      <c r="E158" s="192"/>
      <c r="F158" s="192"/>
      <c r="G158" s="192"/>
      <c r="H158" s="192"/>
      <c r="I158" s="192"/>
      <c r="J158" s="192"/>
      <c r="K158" s="192"/>
      <c r="L158" s="192"/>
      <c r="M158" s="192"/>
      <c r="N158" s="192"/>
      <c r="O158" s="192"/>
      <c r="P158" s="192"/>
      <c r="Q158" s="192"/>
      <c r="R158" s="192"/>
      <c r="S158" s="192"/>
      <c r="T158" s="192"/>
      <c r="U158" s="192"/>
      <c r="V158" s="192"/>
      <c r="W158" s="192"/>
      <c r="X158" s="192">
        <v>40</v>
      </c>
      <c r="Y158" s="192"/>
      <c r="Z158" s="192">
        <v>40</v>
      </c>
      <c r="AA158" s="192"/>
      <c r="AB158" s="192"/>
      <c r="AC158" s="192"/>
      <c r="AD158" s="192">
        <v>5</v>
      </c>
      <c r="AE158" s="192"/>
      <c r="AF158" s="192">
        <v>43</v>
      </c>
      <c r="AG158" s="192"/>
      <c r="AH158" s="192"/>
      <c r="AI158" s="192"/>
      <c r="AJ158" s="192"/>
      <c r="AK158" s="192"/>
      <c r="AL158" s="192"/>
      <c r="AM158" s="192"/>
      <c r="AN158" s="192"/>
      <c r="AO158" s="192"/>
      <c r="AP158" s="192"/>
      <c r="AQ158" s="192"/>
      <c r="AR158" s="192"/>
      <c r="AS158" s="192"/>
    </row>
    <row r="159" ht="32.25" customHeight="1" spans="1:45">
      <c r="A159" s="51" t="s">
        <v>370</v>
      </c>
      <c r="B159" s="192"/>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row>
    <row r="160" ht="22.5" customHeight="1" spans="1:45">
      <c r="A160" s="51" t="s">
        <v>372</v>
      </c>
      <c r="B160" s="192">
        <v>134</v>
      </c>
      <c r="C160" s="192">
        <v>134</v>
      </c>
      <c r="D160" s="192"/>
      <c r="E160" s="192"/>
      <c r="F160" s="192"/>
      <c r="G160" s="192"/>
      <c r="H160" s="192"/>
      <c r="I160" s="192"/>
      <c r="J160" s="192"/>
      <c r="K160" s="192"/>
      <c r="L160" s="192"/>
      <c r="M160" s="192"/>
      <c r="N160" s="192"/>
      <c r="O160" s="192"/>
      <c r="P160" s="192"/>
      <c r="Q160" s="192"/>
      <c r="R160" s="192"/>
      <c r="S160" s="192"/>
      <c r="T160" s="192"/>
      <c r="U160" s="192"/>
      <c r="V160" s="192"/>
      <c r="W160" s="192"/>
      <c r="X160" s="192">
        <v>134</v>
      </c>
      <c r="Y160" s="192"/>
      <c r="Z160" s="192">
        <v>134</v>
      </c>
      <c r="AA160" s="192"/>
      <c r="AB160" s="192"/>
      <c r="AC160" s="192"/>
      <c r="AD160" s="192"/>
      <c r="AE160" s="192"/>
      <c r="AF160" s="192"/>
      <c r="AG160" s="192"/>
      <c r="AH160" s="192"/>
      <c r="AI160" s="192"/>
      <c r="AJ160" s="192"/>
      <c r="AK160" s="192"/>
      <c r="AL160" s="192"/>
      <c r="AM160" s="192"/>
      <c r="AN160" s="192"/>
      <c r="AO160" s="192"/>
      <c r="AP160" s="192"/>
      <c r="AQ160" s="192"/>
      <c r="AR160" s="192"/>
      <c r="AS160" s="192"/>
    </row>
    <row r="161" ht="22.5" customHeight="1" spans="1:45">
      <c r="A161" s="51" t="s">
        <v>374</v>
      </c>
      <c r="B161" s="192">
        <v>160</v>
      </c>
      <c r="C161" s="192">
        <v>160</v>
      </c>
      <c r="D161" s="192">
        <v>9</v>
      </c>
      <c r="E161" s="192"/>
      <c r="F161" s="192"/>
      <c r="G161" s="192"/>
      <c r="H161" s="192"/>
      <c r="I161" s="192"/>
      <c r="J161" s="192"/>
      <c r="K161" s="192"/>
      <c r="L161" s="192">
        <v>9</v>
      </c>
      <c r="M161" s="192"/>
      <c r="N161" s="192"/>
      <c r="O161" s="192"/>
      <c r="P161" s="192"/>
      <c r="Q161" s="192"/>
      <c r="R161" s="192"/>
      <c r="S161" s="192">
        <v>9</v>
      </c>
      <c r="T161" s="192"/>
      <c r="U161" s="192"/>
      <c r="V161" s="192"/>
      <c r="W161" s="192"/>
      <c r="X161" s="192">
        <v>100</v>
      </c>
      <c r="Y161" s="192"/>
      <c r="Z161" s="192">
        <v>65</v>
      </c>
      <c r="AA161" s="192">
        <v>35</v>
      </c>
      <c r="AB161" s="192"/>
      <c r="AC161" s="192"/>
      <c r="AD161" s="192"/>
      <c r="AE161" s="192"/>
      <c r="AF161" s="192">
        <v>42</v>
      </c>
      <c r="AG161" s="192"/>
      <c r="AH161" s="192"/>
      <c r="AI161" s="192"/>
      <c r="AJ161" s="192"/>
      <c r="AK161" s="192"/>
      <c r="AL161" s="192"/>
      <c r="AM161" s="192"/>
      <c r="AN161" s="192"/>
      <c r="AO161" s="192"/>
      <c r="AP161" s="192"/>
      <c r="AQ161" s="192"/>
      <c r="AR161" s="192"/>
      <c r="AS161" s="192"/>
    </row>
    <row r="162" ht="22.5" customHeight="1" spans="1:45">
      <c r="A162" s="51" t="s">
        <v>376</v>
      </c>
      <c r="B162" s="192">
        <v>49</v>
      </c>
      <c r="C162" s="192">
        <v>49</v>
      </c>
      <c r="D162" s="192"/>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v>49</v>
      </c>
      <c r="AG162" s="192"/>
      <c r="AH162" s="192"/>
      <c r="AI162" s="192"/>
      <c r="AJ162" s="192"/>
      <c r="AK162" s="192"/>
      <c r="AL162" s="192"/>
      <c r="AM162" s="192"/>
      <c r="AN162" s="192"/>
      <c r="AO162" s="192"/>
      <c r="AP162" s="192"/>
      <c r="AQ162" s="192"/>
      <c r="AR162" s="192"/>
      <c r="AS162" s="192"/>
    </row>
    <row r="163" ht="30" customHeight="1" spans="1:45">
      <c r="A163" s="51" t="s">
        <v>378</v>
      </c>
      <c r="B163" s="192"/>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row>
    <row r="164" ht="35.25" customHeight="1" spans="1:45">
      <c r="A164" s="51" t="s">
        <v>380</v>
      </c>
      <c r="B164" s="192"/>
      <c r="C164" s="192"/>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row>
    <row r="165" ht="27" customHeight="1" spans="1:45">
      <c r="A165" s="51" t="s">
        <v>382</v>
      </c>
      <c r="B165" s="192">
        <v>1230</v>
      </c>
      <c r="C165" s="192">
        <v>1230</v>
      </c>
      <c r="D165" s="192"/>
      <c r="E165" s="192"/>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v>1230</v>
      </c>
      <c r="AG165" s="192"/>
      <c r="AH165" s="192"/>
      <c r="AI165" s="192"/>
      <c r="AJ165" s="192"/>
      <c r="AK165" s="192"/>
      <c r="AL165" s="192"/>
      <c r="AM165" s="192"/>
      <c r="AN165" s="192"/>
      <c r="AO165" s="192"/>
      <c r="AP165" s="192"/>
      <c r="AQ165" s="192"/>
      <c r="AR165" s="192"/>
      <c r="AS165" s="192"/>
    </row>
    <row r="166" ht="22.5" customHeight="1" spans="1:45">
      <c r="A166" s="51" t="s">
        <v>384</v>
      </c>
      <c r="B166" s="192">
        <v>20</v>
      </c>
      <c r="C166" s="192">
        <v>20</v>
      </c>
      <c r="D166" s="192">
        <v>13</v>
      </c>
      <c r="E166" s="192"/>
      <c r="F166" s="192">
        <v>10</v>
      </c>
      <c r="G166" s="192"/>
      <c r="H166" s="192"/>
      <c r="I166" s="192"/>
      <c r="J166" s="192">
        <v>3</v>
      </c>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v>7</v>
      </c>
      <c r="AG166" s="192"/>
      <c r="AH166" s="192"/>
      <c r="AI166" s="192"/>
      <c r="AJ166" s="192"/>
      <c r="AK166" s="192"/>
      <c r="AL166" s="192"/>
      <c r="AM166" s="192"/>
      <c r="AN166" s="192"/>
      <c r="AO166" s="192"/>
      <c r="AP166" s="192"/>
      <c r="AQ166" s="192"/>
      <c r="AR166" s="192"/>
      <c r="AS166" s="192"/>
    </row>
    <row r="167" ht="22.5" customHeight="1" spans="1:45">
      <c r="A167" s="51" t="s">
        <v>386</v>
      </c>
      <c r="B167" s="192">
        <v>210</v>
      </c>
      <c r="C167" s="192">
        <v>210</v>
      </c>
      <c r="D167" s="192">
        <v>74</v>
      </c>
      <c r="E167" s="192">
        <v>12</v>
      </c>
      <c r="F167" s="192"/>
      <c r="G167" s="192"/>
      <c r="H167" s="192">
        <v>2</v>
      </c>
      <c r="I167" s="192">
        <v>28</v>
      </c>
      <c r="J167" s="192"/>
      <c r="K167" s="192">
        <v>12</v>
      </c>
      <c r="L167" s="192">
        <v>20</v>
      </c>
      <c r="M167" s="192"/>
      <c r="N167" s="192"/>
      <c r="O167" s="192"/>
      <c r="P167" s="192"/>
      <c r="Q167" s="192"/>
      <c r="R167" s="192"/>
      <c r="S167" s="192"/>
      <c r="T167" s="192"/>
      <c r="U167" s="192"/>
      <c r="V167" s="192"/>
      <c r="W167" s="192"/>
      <c r="X167" s="192">
        <v>30</v>
      </c>
      <c r="Y167" s="192"/>
      <c r="Z167" s="192"/>
      <c r="AA167" s="192">
        <v>30</v>
      </c>
      <c r="AB167" s="192"/>
      <c r="AC167" s="192"/>
      <c r="AD167" s="192"/>
      <c r="AE167" s="192">
        <v>24</v>
      </c>
      <c r="AF167" s="192">
        <v>82</v>
      </c>
      <c r="AG167" s="192"/>
      <c r="AH167" s="192"/>
      <c r="AI167" s="192"/>
      <c r="AJ167" s="192"/>
      <c r="AK167" s="192"/>
      <c r="AL167" s="192"/>
      <c r="AM167" s="192"/>
      <c r="AN167" s="192"/>
      <c r="AO167" s="192"/>
      <c r="AP167" s="192"/>
      <c r="AQ167" s="192"/>
      <c r="AR167" s="192"/>
      <c r="AS167" s="192"/>
    </row>
    <row r="168" ht="22.5" customHeight="1" spans="1:45">
      <c r="A168" s="51" t="s">
        <v>388</v>
      </c>
      <c r="B168" s="192">
        <v>26</v>
      </c>
      <c r="C168" s="192">
        <v>26</v>
      </c>
      <c r="D168" s="192">
        <v>2</v>
      </c>
      <c r="E168" s="192"/>
      <c r="F168" s="192">
        <v>0.7</v>
      </c>
      <c r="G168" s="192"/>
      <c r="H168" s="192"/>
      <c r="I168" s="192"/>
      <c r="J168" s="192"/>
      <c r="K168" s="192"/>
      <c r="L168" s="192">
        <v>1.3</v>
      </c>
      <c r="M168" s="192"/>
      <c r="N168" s="192"/>
      <c r="O168" s="192"/>
      <c r="P168" s="192"/>
      <c r="Q168" s="192"/>
      <c r="R168" s="192"/>
      <c r="S168" s="192"/>
      <c r="T168" s="192">
        <v>10</v>
      </c>
      <c r="U168" s="192">
        <v>10</v>
      </c>
      <c r="V168" s="192"/>
      <c r="W168" s="192"/>
      <c r="X168" s="192"/>
      <c r="Y168" s="192"/>
      <c r="Z168" s="192"/>
      <c r="AA168" s="192"/>
      <c r="AB168" s="192"/>
      <c r="AC168" s="192"/>
      <c r="AD168" s="192"/>
      <c r="AE168" s="192"/>
      <c r="AF168" s="192">
        <v>14</v>
      </c>
      <c r="AG168" s="192"/>
      <c r="AH168" s="192"/>
      <c r="AI168" s="192"/>
      <c r="AJ168" s="192"/>
      <c r="AK168" s="192"/>
      <c r="AL168" s="192"/>
      <c r="AM168" s="192"/>
      <c r="AN168" s="192"/>
      <c r="AO168" s="192"/>
      <c r="AP168" s="192"/>
      <c r="AQ168" s="192"/>
      <c r="AR168" s="192"/>
      <c r="AS168" s="192"/>
    </row>
    <row r="169" ht="22.5" customHeight="1" spans="1:45">
      <c r="A169" s="51" t="s">
        <v>390</v>
      </c>
      <c r="B169" s="192">
        <v>1665</v>
      </c>
      <c r="C169" s="192">
        <v>1665</v>
      </c>
      <c r="D169" s="192">
        <v>71</v>
      </c>
      <c r="E169" s="192">
        <v>2</v>
      </c>
      <c r="F169" s="192"/>
      <c r="G169" s="192"/>
      <c r="H169" s="192"/>
      <c r="I169" s="192"/>
      <c r="J169" s="192"/>
      <c r="K169" s="192"/>
      <c r="L169" s="192">
        <v>4</v>
      </c>
      <c r="M169" s="192">
        <v>65</v>
      </c>
      <c r="N169" s="192"/>
      <c r="O169" s="192"/>
      <c r="P169" s="192"/>
      <c r="Q169" s="192"/>
      <c r="R169" s="192"/>
      <c r="S169" s="192"/>
      <c r="T169" s="192"/>
      <c r="U169" s="192"/>
      <c r="V169" s="192"/>
      <c r="W169" s="192"/>
      <c r="X169" s="192"/>
      <c r="Y169" s="192"/>
      <c r="Z169" s="192"/>
      <c r="AA169" s="192"/>
      <c r="AB169" s="192"/>
      <c r="AC169" s="192"/>
      <c r="AD169" s="192"/>
      <c r="AE169" s="192"/>
      <c r="AF169" s="192">
        <v>1594</v>
      </c>
      <c r="AG169" s="192"/>
      <c r="AH169" s="192"/>
      <c r="AI169" s="192"/>
      <c r="AJ169" s="192"/>
      <c r="AK169" s="192"/>
      <c r="AL169" s="192"/>
      <c r="AM169" s="192"/>
      <c r="AN169" s="192"/>
      <c r="AO169" s="192"/>
      <c r="AP169" s="192"/>
      <c r="AQ169" s="192"/>
      <c r="AR169" s="192"/>
      <c r="AS169" s="192"/>
    </row>
    <row r="170" ht="22.5" customHeight="1" spans="1:45">
      <c r="A170" s="51" t="s">
        <v>392</v>
      </c>
      <c r="B170" s="192">
        <v>30</v>
      </c>
      <c r="C170" s="192">
        <v>30</v>
      </c>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v>30</v>
      </c>
      <c r="AG170" s="192"/>
      <c r="AH170" s="192"/>
      <c r="AI170" s="192"/>
      <c r="AJ170" s="192"/>
      <c r="AK170" s="192"/>
      <c r="AL170" s="192"/>
      <c r="AM170" s="192"/>
      <c r="AN170" s="192"/>
      <c r="AO170" s="192"/>
      <c r="AP170" s="192"/>
      <c r="AQ170" s="192"/>
      <c r="AR170" s="192"/>
      <c r="AS170" s="192"/>
    </row>
    <row r="171" ht="22.5" customHeight="1" spans="1:45">
      <c r="A171" s="51" t="s">
        <v>394</v>
      </c>
      <c r="B171" s="192">
        <v>42</v>
      </c>
      <c r="C171" s="192">
        <v>42</v>
      </c>
      <c r="D171" s="192">
        <v>18</v>
      </c>
      <c r="E171" s="192"/>
      <c r="F171" s="192"/>
      <c r="G171" s="192"/>
      <c r="H171" s="192"/>
      <c r="I171" s="192"/>
      <c r="J171" s="192"/>
      <c r="K171" s="192"/>
      <c r="L171" s="192"/>
      <c r="M171" s="192">
        <v>18</v>
      </c>
      <c r="N171" s="192"/>
      <c r="O171" s="192"/>
      <c r="P171" s="192"/>
      <c r="Q171" s="192"/>
      <c r="R171" s="192"/>
      <c r="S171" s="192"/>
      <c r="T171" s="192"/>
      <c r="U171" s="192"/>
      <c r="V171" s="192"/>
      <c r="W171" s="192"/>
      <c r="X171" s="192">
        <v>24</v>
      </c>
      <c r="Y171" s="192"/>
      <c r="Z171" s="192">
        <v>24</v>
      </c>
      <c r="AA171" s="192"/>
      <c r="AB171" s="192"/>
      <c r="AC171" s="192"/>
      <c r="AD171" s="192"/>
      <c r="AE171" s="192"/>
      <c r="AF171" s="192"/>
      <c r="AG171" s="192"/>
      <c r="AH171" s="192"/>
      <c r="AI171" s="192"/>
      <c r="AJ171" s="192"/>
      <c r="AK171" s="192"/>
      <c r="AL171" s="192"/>
      <c r="AM171" s="192"/>
      <c r="AN171" s="192"/>
      <c r="AO171" s="192"/>
      <c r="AP171" s="192"/>
      <c r="AQ171" s="192"/>
      <c r="AR171" s="192"/>
      <c r="AS171" s="192"/>
    </row>
    <row r="172" ht="22.5" customHeight="1" spans="1:45">
      <c r="A172" s="51" t="s">
        <v>396</v>
      </c>
      <c r="B172" s="192">
        <v>720</v>
      </c>
      <c r="C172" s="192">
        <v>720</v>
      </c>
      <c r="D172" s="192">
        <v>115</v>
      </c>
      <c r="E172" s="192">
        <v>23</v>
      </c>
      <c r="F172" s="192">
        <v>15</v>
      </c>
      <c r="G172" s="192">
        <v>1</v>
      </c>
      <c r="H172" s="192">
        <v>5</v>
      </c>
      <c r="I172" s="192">
        <v>25</v>
      </c>
      <c r="J172" s="192">
        <v>5</v>
      </c>
      <c r="K172" s="192"/>
      <c r="L172" s="192">
        <v>20</v>
      </c>
      <c r="M172" s="192">
        <v>13</v>
      </c>
      <c r="N172" s="192">
        <v>8</v>
      </c>
      <c r="O172" s="192"/>
      <c r="P172" s="192"/>
      <c r="Q172" s="192"/>
      <c r="R172" s="192">
        <v>7</v>
      </c>
      <c r="S172" s="192">
        <v>8</v>
      </c>
      <c r="T172" s="192">
        <v>300</v>
      </c>
      <c r="U172" s="192">
        <v>300</v>
      </c>
      <c r="V172" s="192"/>
      <c r="W172" s="192"/>
      <c r="X172" s="192">
        <v>200</v>
      </c>
      <c r="Y172" s="192"/>
      <c r="Z172" s="192">
        <v>200</v>
      </c>
      <c r="AA172" s="192"/>
      <c r="AB172" s="192">
        <v>1.5</v>
      </c>
      <c r="AC172" s="192"/>
      <c r="AD172" s="192">
        <v>30</v>
      </c>
      <c r="AE172" s="192">
        <v>48</v>
      </c>
      <c r="AF172" s="192">
        <v>10.5</v>
      </c>
      <c r="AG172" s="192"/>
      <c r="AH172" s="192"/>
      <c r="AI172" s="192"/>
      <c r="AJ172" s="192"/>
      <c r="AK172" s="192"/>
      <c r="AL172" s="192"/>
      <c r="AM172" s="192"/>
      <c r="AN172" s="192"/>
      <c r="AO172" s="192"/>
      <c r="AP172" s="192"/>
      <c r="AQ172" s="192"/>
      <c r="AR172" s="192"/>
      <c r="AS172" s="192"/>
    </row>
    <row r="173" ht="22.5" customHeight="1" spans="1:45">
      <c r="A173" s="51" t="s">
        <v>398</v>
      </c>
      <c r="B173" s="192"/>
      <c r="C173" s="192"/>
      <c r="D173" s="192"/>
      <c r="E173" s="192"/>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row>
    <row r="174" ht="22.5" customHeight="1" spans="1:45">
      <c r="A174" s="51" t="s">
        <v>400</v>
      </c>
      <c r="B174" s="192">
        <v>10</v>
      </c>
      <c r="C174" s="192">
        <v>10</v>
      </c>
      <c r="D174" s="192">
        <v>0.8</v>
      </c>
      <c r="E174" s="192"/>
      <c r="F174" s="192">
        <v>0.8</v>
      </c>
      <c r="G174" s="192"/>
      <c r="H174" s="192"/>
      <c r="I174" s="192"/>
      <c r="J174" s="192"/>
      <c r="K174" s="192"/>
      <c r="L174" s="192"/>
      <c r="M174" s="192"/>
      <c r="N174" s="192"/>
      <c r="O174" s="192"/>
      <c r="P174" s="192"/>
      <c r="Q174" s="192"/>
      <c r="R174" s="192"/>
      <c r="S174" s="192">
        <v>1.2</v>
      </c>
      <c r="T174" s="192"/>
      <c r="U174" s="192"/>
      <c r="V174" s="192"/>
      <c r="W174" s="192"/>
      <c r="X174" s="192">
        <v>8</v>
      </c>
      <c r="Y174" s="192"/>
      <c r="Z174" s="192"/>
      <c r="AA174" s="192">
        <v>8</v>
      </c>
      <c r="AB174" s="192"/>
      <c r="AC174" s="192"/>
      <c r="AD174" s="192"/>
      <c r="AE174" s="192"/>
      <c r="AF174" s="192"/>
      <c r="AG174" s="192"/>
      <c r="AH174" s="192"/>
      <c r="AI174" s="192"/>
      <c r="AJ174" s="192"/>
      <c r="AK174" s="192"/>
      <c r="AL174" s="192"/>
      <c r="AM174" s="192"/>
      <c r="AN174" s="192"/>
      <c r="AO174" s="192"/>
      <c r="AP174" s="192"/>
      <c r="AQ174" s="192"/>
      <c r="AR174" s="192"/>
      <c r="AS174" s="192"/>
    </row>
    <row r="175" ht="22.5" customHeight="1" spans="1:45">
      <c r="A175" s="51" t="s">
        <v>402</v>
      </c>
      <c r="B175" s="192">
        <v>30</v>
      </c>
      <c r="C175" s="192">
        <v>30</v>
      </c>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v>30</v>
      </c>
      <c r="AF175" s="192"/>
      <c r="AG175" s="192"/>
      <c r="AH175" s="192"/>
      <c r="AI175" s="192"/>
      <c r="AJ175" s="192"/>
      <c r="AK175" s="192"/>
      <c r="AL175" s="192"/>
      <c r="AM175" s="192"/>
      <c r="AN175" s="192"/>
      <c r="AO175" s="192"/>
      <c r="AP175" s="192"/>
      <c r="AQ175" s="192"/>
      <c r="AR175" s="192"/>
      <c r="AS175" s="192"/>
    </row>
    <row r="176" ht="22.5" customHeight="1" spans="1:45">
      <c r="A176" s="51" t="s">
        <v>404</v>
      </c>
      <c r="B176" s="192"/>
      <c r="C176" s="192"/>
      <c r="D176" s="192"/>
      <c r="E176" s="192"/>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row>
    <row r="177" ht="22.5" customHeight="1" spans="1:45">
      <c r="A177" s="51" t="s">
        <v>406</v>
      </c>
      <c r="B177" s="192">
        <v>27</v>
      </c>
      <c r="C177" s="192">
        <v>27</v>
      </c>
      <c r="D177" s="192"/>
      <c r="E177" s="192"/>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v>27</v>
      </c>
      <c r="AG177" s="192"/>
      <c r="AH177" s="192"/>
      <c r="AI177" s="192"/>
      <c r="AJ177" s="192"/>
      <c r="AK177" s="192"/>
      <c r="AL177" s="192"/>
      <c r="AM177" s="192"/>
      <c r="AN177" s="192"/>
      <c r="AO177" s="192"/>
      <c r="AP177" s="192"/>
      <c r="AQ177" s="192"/>
      <c r="AR177" s="192"/>
      <c r="AS177" s="192"/>
    </row>
    <row r="178" ht="30" customHeight="1" spans="1:45">
      <c r="A178" s="51" t="s">
        <v>408</v>
      </c>
      <c r="B178" s="192">
        <v>5</v>
      </c>
      <c r="C178" s="192">
        <v>5</v>
      </c>
      <c r="D178" s="192">
        <v>4</v>
      </c>
      <c r="E178" s="192">
        <v>1</v>
      </c>
      <c r="F178" s="192">
        <v>2</v>
      </c>
      <c r="G178" s="192"/>
      <c r="H178" s="192"/>
      <c r="I178" s="192"/>
      <c r="J178" s="192"/>
      <c r="K178" s="192"/>
      <c r="L178" s="192">
        <v>1</v>
      </c>
      <c r="M178" s="192"/>
      <c r="N178" s="192"/>
      <c r="O178" s="192"/>
      <c r="P178" s="192"/>
      <c r="Q178" s="192"/>
      <c r="R178" s="192"/>
      <c r="S178" s="192">
        <v>1</v>
      </c>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row>
    <row r="179" ht="22.5" customHeight="1" spans="1:45">
      <c r="A179" s="51" t="s">
        <v>410</v>
      </c>
      <c r="B179" s="192"/>
      <c r="C179" s="192"/>
      <c r="D179" s="192"/>
      <c r="E179" s="192"/>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row>
    <row r="180" ht="22.5" customHeight="1" spans="1:45">
      <c r="A180" s="51" t="s">
        <v>412</v>
      </c>
      <c r="B180" s="192">
        <v>172</v>
      </c>
      <c r="C180" s="192">
        <v>172</v>
      </c>
      <c r="D180" s="192"/>
      <c r="E180" s="192"/>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v>172</v>
      </c>
      <c r="AG180" s="192"/>
      <c r="AH180" s="192"/>
      <c r="AI180" s="192"/>
      <c r="AJ180" s="192"/>
      <c r="AK180" s="192"/>
      <c r="AL180" s="192"/>
      <c r="AM180" s="192"/>
      <c r="AN180" s="192"/>
      <c r="AO180" s="192"/>
      <c r="AP180" s="192"/>
      <c r="AQ180" s="192"/>
      <c r="AR180" s="192"/>
      <c r="AS180" s="192"/>
    </row>
    <row r="181" ht="22.5" customHeight="1" spans="1:45">
      <c r="A181" s="51" t="s">
        <v>414</v>
      </c>
      <c r="B181" s="192">
        <v>22</v>
      </c>
      <c r="C181" s="192">
        <v>22</v>
      </c>
      <c r="D181" s="192">
        <v>9</v>
      </c>
      <c r="E181" s="192">
        <v>1</v>
      </c>
      <c r="F181" s="192">
        <v>2</v>
      </c>
      <c r="G181" s="192"/>
      <c r="H181" s="192">
        <v>0.5</v>
      </c>
      <c r="I181" s="192">
        <v>1</v>
      </c>
      <c r="J181" s="192">
        <v>1.5</v>
      </c>
      <c r="K181" s="192"/>
      <c r="L181" s="192">
        <v>2</v>
      </c>
      <c r="M181" s="192">
        <v>1</v>
      </c>
      <c r="N181" s="192"/>
      <c r="O181" s="192"/>
      <c r="P181" s="192"/>
      <c r="Q181" s="192"/>
      <c r="R181" s="192">
        <v>2</v>
      </c>
      <c r="S181" s="192"/>
      <c r="T181" s="192"/>
      <c r="U181" s="192"/>
      <c r="V181" s="192"/>
      <c r="W181" s="192"/>
      <c r="X181" s="192">
        <v>4</v>
      </c>
      <c r="Y181" s="192"/>
      <c r="Z181" s="192"/>
      <c r="AA181" s="192">
        <v>4</v>
      </c>
      <c r="AB181" s="192">
        <v>2</v>
      </c>
      <c r="AC181" s="192"/>
      <c r="AD181" s="192">
        <v>1</v>
      </c>
      <c r="AE181" s="192"/>
      <c r="AF181" s="192">
        <v>4</v>
      </c>
      <c r="AG181" s="192"/>
      <c r="AH181" s="192"/>
      <c r="AI181" s="192"/>
      <c r="AJ181" s="192"/>
      <c r="AK181" s="192"/>
      <c r="AL181" s="192"/>
      <c r="AM181" s="192"/>
      <c r="AN181" s="192"/>
      <c r="AO181" s="192"/>
      <c r="AP181" s="192"/>
      <c r="AQ181" s="192"/>
      <c r="AR181" s="192"/>
      <c r="AS181" s="192"/>
    </row>
    <row r="182" ht="22.5" customHeight="1" spans="1:45">
      <c r="A182" s="51" t="s">
        <v>533</v>
      </c>
      <c r="B182" s="192">
        <v>20</v>
      </c>
      <c r="C182" s="192">
        <v>20</v>
      </c>
      <c r="D182" s="192">
        <v>4.5</v>
      </c>
      <c r="E182" s="192">
        <v>0.5</v>
      </c>
      <c r="F182" s="192"/>
      <c r="G182" s="192"/>
      <c r="H182" s="192">
        <v>0.5</v>
      </c>
      <c r="I182" s="192">
        <v>1</v>
      </c>
      <c r="J182" s="192">
        <v>1</v>
      </c>
      <c r="K182" s="192"/>
      <c r="L182" s="192">
        <v>1</v>
      </c>
      <c r="M182" s="192">
        <v>0.5</v>
      </c>
      <c r="N182" s="192"/>
      <c r="O182" s="192"/>
      <c r="P182" s="192"/>
      <c r="Q182" s="192"/>
      <c r="R182" s="192"/>
      <c r="S182" s="192"/>
      <c r="T182" s="192"/>
      <c r="U182" s="192"/>
      <c r="V182" s="192"/>
      <c r="W182" s="192"/>
      <c r="X182" s="192">
        <v>13.5</v>
      </c>
      <c r="Y182" s="192"/>
      <c r="Z182" s="192">
        <v>13.5</v>
      </c>
      <c r="AA182" s="192"/>
      <c r="AB182" s="192"/>
      <c r="AC182" s="192"/>
      <c r="AD182" s="192"/>
      <c r="AE182" s="192">
        <v>1</v>
      </c>
      <c r="AF182" s="192">
        <v>1</v>
      </c>
      <c r="AG182" s="192"/>
      <c r="AH182" s="192"/>
      <c r="AI182" s="192"/>
      <c r="AJ182" s="192"/>
      <c r="AK182" s="192"/>
      <c r="AL182" s="192"/>
      <c r="AM182" s="192"/>
      <c r="AN182" s="192"/>
      <c r="AO182" s="192"/>
      <c r="AP182" s="192"/>
      <c r="AQ182" s="192"/>
      <c r="AR182" s="192"/>
      <c r="AS182" s="192"/>
    </row>
    <row r="183" ht="32.25" customHeight="1" spans="1:45">
      <c r="A183" s="51" t="s">
        <v>418</v>
      </c>
      <c r="B183" s="192"/>
      <c r="C183" s="192"/>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row>
    <row r="184" ht="30.75" customHeight="1" spans="1:45">
      <c r="A184" s="51" t="s">
        <v>500</v>
      </c>
      <c r="B184" s="192"/>
      <c r="C184" s="192"/>
      <c r="D184" s="192"/>
      <c r="E184" s="192"/>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row>
    <row r="185" ht="22.5" customHeight="1" spans="1:45">
      <c r="A185" s="51" t="s">
        <v>276</v>
      </c>
      <c r="B185" s="192">
        <v>50</v>
      </c>
      <c r="C185" s="192"/>
      <c r="D185" s="192"/>
      <c r="E185" s="192"/>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v>50</v>
      </c>
      <c r="AH185" s="192"/>
      <c r="AI185" s="192"/>
      <c r="AJ185" s="192"/>
      <c r="AK185" s="192"/>
      <c r="AL185" s="192"/>
      <c r="AM185" s="192"/>
      <c r="AN185" s="192"/>
      <c r="AO185" s="192"/>
      <c r="AP185" s="192">
        <v>50</v>
      </c>
      <c r="AQ185" s="192"/>
      <c r="AR185" s="192">
        <v>50</v>
      </c>
      <c r="AS185" s="192"/>
    </row>
    <row r="186" ht="22.5" customHeight="1" spans="1:45">
      <c r="A186" s="51" t="s">
        <v>501</v>
      </c>
      <c r="B186" s="192">
        <v>163</v>
      </c>
      <c r="C186" s="192">
        <v>163</v>
      </c>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v>163</v>
      </c>
      <c r="AG186" s="192"/>
      <c r="AH186" s="192"/>
      <c r="AI186" s="192"/>
      <c r="AJ186" s="192"/>
      <c r="AK186" s="192"/>
      <c r="AL186" s="192"/>
      <c r="AM186" s="192"/>
      <c r="AN186" s="192"/>
      <c r="AO186" s="192"/>
      <c r="AP186" s="192"/>
      <c r="AQ186" s="192"/>
      <c r="AR186" s="192"/>
      <c r="AS186" s="192"/>
    </row>
    <row r="187" ht="22.5" customHeight="1" spans="1:45">
      <c r="A187" s="51" t="s">
        <v>420</v>
      </c>
      <c r="B187" s="192">
        <v>140</v>
      </c>
      <c r="C187" s="192">
        <v>140</v>
      </c>
      <c r="D187" s="192"/>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v>140</v>
      </c>
      <c r="AG187" s="192"/>
      <c r="AH187" s="192"/>
      <c r="AI187" s="192"/>
      <c r="AJ187" s="192"/>
      <c r="AK187" s="192"/>
      <c r="AL187" s="192"/>
      <c r="AM187" s="192"/>
      <c r="AN187" s="192"/>
      <c r="AO187" s="192"/>
      <c r="AP187" s="192"/>
      <c r="AQ187" s="192"/>
      <c r="AR187" s="192"/>
      <c r="AS187" s="192"/>
    </row>
    <row r="188" ht="22.5" customHeight="1" spans="1:45">
      <c r="A188" s="51" t="s">
        <v>502</v>
      </c>
      <c r="B188" s="192"/>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row>
    <row r="189" ht="22.5" customHeight="1" spans="1:45">
      <c r="A189" s="52" t="s">
        <v>503</v>
      </c>
      <c r="B189" s="192">
        <v>384987</v>
      </c>
      <c r="C189" s="192">
        <v>238315</v>
      </c>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v>238315</v>
      </c>
      <c r="AG189" s="192">
        <v>96672</v>
      </c>
      <c r="AH189" s="192"/>
      <c r="AI189" s="192"/>
      <c r="AJ189" s="192"/>
      <c r="AK189" s="192">
        <v>6772</v>
      </c>
      <c r="AL189" s="192"/>
      <c r="AM189" s="192"/>
      <c r="AN189" s="192">
        <v>6772</v>
      </c>
      <c r="AO189" s="192">
        <v>3500</v>
      </c>
      <c r="AP189" s="192">
        <v>86400</v>
      </c>
      <c r="AQ189" s="192"/>
      <c r="AR189" s="192">
        <f>2000+84400</f>
        <v>86400</v>
      </c>
      <c r="AS189" s="192">
        <v>50000</v>
      </c>
    </row>
    <row r="190" ht="27" customHeight="1" spans="1:45">
      <c r="A190" s="185" t="s">
        <v>430</v>
      </c>
      <c r="B190" s="192">
        <v>454327</v>
      </c>
      <c r="C190" s="192">
        <v>296964</v>
      </c>
      <c r="D190" s="192">
        <v>8990.3</v>
      </c>
      <c r="E190" s="192">
        <v>1725.9</v>
      </c>
      <c r="F190" s="192">
        <v>1197.1</v>
      </c>
      <c r="G190" s="192">
        <v>9.5</v>
      </c>
      <c r="H190" s="192">
        <v>134.3</v>
      </c>
      <c r="I190" s="192">
        <v>1179.2</v>
      </c>
      <c r="J190" s="192">
        <v>474.3</v>
      </c>
      <c r="K190" s="192">
        <v>754.5</v>
      </c>
      <c r="L190" s="192">
        <v>1302.5</v>
      </c>
      <c r="M190" s="192">
        <v>1545.2</v>
      </c>
      <c r="N190" s="192">
        <v>8.8</v>
      </c>
      <c r="O190" s="192">
        <v>555</v>
      </c>
      <c r="P190" s="192">
        <v>59</v>
      </c>
      <c r="Q190" s="192">
        <v>45</v>
      </c>
      <c r="R190" s="192">
        <v>422.7</v>
      </c>
      <c r="S190" s="192">
        <v>764.6</v>
      </c>
      <c r="T190" s="192">
        <v>1084.9</v>
      </c>
      <c r="U190" s="192">
        <v>891.9</v>
      </c>
      <c r="V190" s="192">
        <v>80</v>
      </c>
      <c r="W190" s="192">
        <v>113</v>
      </c>
      <c r="X190" s="192">
        <v>5015.9</v>
      </c>
      <c r="Y190" s="192">
        <v>59</v>
      </c>
      <c r="Z190" s="192">
        <v>1853.9</v>
      </c>
      <c r="AA190" s="192">
        <v>3103</v>
      </c>
      <c r="AB190" s="192">
        <v>448.8</v>
      </c>
      <c r="AC190" s="192">
        <v>31</v>
      </c>
      <c r="AD190" s="192">
        <v>282.3</v>
      </c>
      <c r="AE190" s="192">
        <v>953.9</v>
      </c>
      <c r="AF190" s="192">
        <v>278969.6</v>
      </c>
      <c r="AG190" s="192">
        <v>107363</v>
      </c>
      <c r="AH190" s="192">
        <v>100</v>
      </c>
      <c r="AI190" s="192">
        <v>0</v>
      </c>
      <c r="AJ190" s="192">
        <v>100</v>
      </c>
      <c r="AK190" s="192">
        <v>8363</v>
      </c>
      <c r="AL190" s="192">
        <v>30</v>
      </c>
      <c r="AM190" s="192">
        <v>1500</v>
      </c>
      <c r="AN190" s="192">
        <v>6833</v>
      </c>
      <c r="AO190" s="192">
        <v>4780</v>
      </c>
      <c r="AP190" s="192">
        <v>94020</v>
      </c>
      <c r="AQ190" s="192">
        <v>320</v>
      </c>
      <c r="AR190" s="192">
        <v>93700</v>
      </c>
      <c r="AS190" s="192">
        <v>50000</v>
      </c>
    </row>
    <row r="192" spans="2:44">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194"/>
    </row>
    <row r="200" spans="3:3">
      <c r="C200" s="194"/>
    </row>
  </sheetData>
  <mergeCells count="27">
    <mergeCell ref="A1:AS1"/>
    <mergeCell ref="AQ2:AR2"/>
    <mergeCell ref="B3:AS3"/>
    <mergeCell ref="B4:AS4"/>
    <mergeCell ref="C5:AF5"/>
    <mergeCell ref="AG5:AR5"/>
    <mergeCell ref="D6:Q6"/>
    <mergeCell ref="T6:W6"/>
    <mergeCell ref="X6:AA6"/>
    <mergeCell ref="AK6:AN6"/>
    <mergeCell ref="AP6:AR6"/>
    <mergeCell ref="A3:A7"/>
    <mergeCell ref="B5:B7"/>
    <mergeCell ref="C6:C7"/>
    <mergeCell ref="R6:R7"/>
    <mergeCell ref="S6:S7"/>
    <mergeCell ref="AB6:AB7"/>
    <mergeCell ref="AC6:AC7"/>
    <mergeCell ref="AD6:AD7"/>
    <mergeCell ref="AE6:AE7"/>
    <mergeCell ref="AF6:AF7"/>
    <mergeCell ref="AG6:AG7"/>
    <mergeCell ref="AH6:AH7"/>
    <mergeCell ref="AI6:AI7"/>
    <mergeCell ref="AJ6:AJ7"/>
    <mergeCell ref="AO6:AO7"/>
    <mergeCell ref="AS5:AS7"/>
  </mergeCells>
  <pageMargins left="0.511805555555556" right="0.313888888888889" top="0.432638888888889" bottom="0.55" header="0.432638888888889" footer="0.313888888888889"/>
  <pageSetup paperSize="8" scale="61" firstPageNumber="18" fitToHeight="0" orientation="landscape" useFirstPageNumber="1"/>
  <headerFooter>
    <oddFooter>&amp;C&amp;16第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zoomScale="85" zoomScaleNormal="85" workbookViewId="0">
      <pane xSplit="1" ySplit="7" topLeftCell="B11" activePane="bottomRight" state="frozen"/>
      <selection/>
      <selection pane="topRight"/>
      <selection pane="bottomLeft"/>
      <selection pane="bottomRight" activeCell="A3" sqref="A3:A7"/>
    </sheetView>
  </sheetViews>
  <sheetFormatPr defaultColWidth="10" defaultRowHeight="13.5"/>
  <cols>
    <col min="1" max="1" width="37.1333333333333" customWidth="1"/>
    <col min="2" max="3" width="15.3833333333333" customWidth="1"/>
    <col min="4" max="4" width="12.1333333333333" customWidth="1"/>
    <col min="5" max="5" width="14.75" customWidth="1"/>
    <col min="6" max="6" width="17.5" customWidth="1"/>
    <col min="7" max="7" width="12.6333333333333" customWidth="1"/>
    <col min="8" max="8" width="9.75" customWidth="1"/>
    <col min="9" max="9" width="17.6333333333333" customWidth="1"/>
    <col min="10" max="11" width="15.3833333333333" customWidth="1"/>
    <col min="12" max="105" width="9.75" customWidth="1"/>
  </cols>
  <sheetData>
    <row r="1" ht="43.5" customHeight="1" spans="1:11">
      <c r="A1" s="3" t="s">
        <v>545</v>
      </c>
      <c r="B1" s="3"/>
      <c r="C1" s="3"/>
      <c r="D1" s="3"/>
      <c r="E1" s="3"/>
      <c r="F1" s="3"/>
      <c r="G1" s="3"/>
      <c r="H1" s="3"/>
      <c r="I1" s="3"/>
      <c r="J1" s="3"/>
      <c r="K1" s="3"/>
    </row>
    <row r="2" ht="26.25" customHeight="1" spans="1:11">
      <c r="A2" s="4"/>
      <c r="C2" s="4"/>
      <c r="E2" s="183"/>
      <c r="F2" s="183"/>
      <c r="G2" s="183"/>
      <c r="I2" s="4"/>
      <c r="K2" s="187" t="s">
        <v>432</v>
      </c>
    </row>
    <row r="3" s="1" customFormat="1" ht="25.5" customHeight="1" spans="1:11">
      <c r="A3" s="5" t="s">
        <v>433</v>
      </c>
      <c r="B3" s="5" t="s">
        <v>73</v>
      </c>
      <c r="C3" s="5" t="s">
        <v>434</v>
      </c>
      <c r="D3" s="5"/>
      <c r="E3" s="5"/>
      <c r="F3" s="5"/>
      <c r="G3" s="5"/>
      <c r="H3" s="5"/>
      <c r="I3" s="5"/>
      <c r="J3" s="5"/>
      <c r="K3" s="5"/>
    </row>
    <row r="4" s="1" customFormat="1" ht="24.75" customHeight="1" spans="1:11">
      <c r="A4" s="5"/>
      <c r="B4" s="5"/>
      <c r="C4" s="5" t="s">
        <v>435</v>
      </c>
      <c r="D4" s="5"/>
      <c r="E4" s="5"/>
      <c r="F4" s="5"/>
      <c r="G4" s="5"/>
      <c r="H4" s="5"/>
      <c r="I4" s="188" t="s">
        <v>436</v>
      </c>
      <c r="J4" s="188" t="s">
        <v>437</v>
      </c>
      <c r="K4" s="5" t="s">
        <v>430</v>
      </c>
    </row>
    <row r="5" s="1" customFormat="1" ht="31.5" customHeight="1" spans="1:11">
      <c r="A5" s="5"/>
      <c r="B5" s="5"/>
      <c r="C5" s="5" t="s">
        <v>438</v>
      </c>
      <c r="D5" s="5" t="s">
        <v>439</v>
      </c>
      <c r="E5" s="5"/>
      <c r="F5" s="5"/>
      <c r="G5" s="5"/>
      <c r="H5" s="5"/>
      <c r="I5" s="189"/>
      <c r="J5" s="189"/>
      <c r="K5" s="5"/>
    </row>
    <row r="6" s="1" customFormat="1" ht="31.5" customHeight="1" spans="1:11">
      <c r="A6" s="5"/>
      <c r="B6" s="5"/>
      <c r="C6" s="5"/>
      <c r="D6" s="5" t="s">
        <v>450</v>
      </c>
      <c r="E6" s="5"/>
      <c r="F6" s="5"/>
      <c r="G6" s="5" t="s">
        <v>451</v>
      </c>
      <c r="H6" s="5" t="s">
        <v>483</v>
      </c>
      <c r="I6" s="189"/>
      <c r="J6" s="189"/>
      <c r="K6" s="5"/>
    </row>
    <row r="7" s="1" customFormat="1" ht="43.5" customHeight="1" spans="1:11">
      <c r="A7" s="5"/>
      <c r="B7" s="5"/>
      <c r="C7" s="5"/>
      <c r="D7" s="5" t="s">
        <v>80</v>
      </c>
      <c r="E7" s="5" t="s">
        <v>487</v>
      </c>
      <c r="F7" s="5" t="s">
        <v>489</v>
      </c>
      <c r="G7" s="5"/>
      <c r="H7" s="5"/>
      <c r="I7" s="190"/>
      <c r="J7" s="190"/>
      <c r="K7" s="5"/>
    </row>
    <row r="8" ht="39.75" customHeight="1" spans="1:11">
      <c r="A8" s="51" t="s">
        <v>463</v>
      </c>
      <c r="B8" s="9"/>
      <c r="C8" s="11">
        <v>1043.2</v>
      </c>
      <c r="D8" s="11">
        <v>180</v>
      </c>
      <c r="E8" s="11">
        <v>170</v>
      </c>
      <c r="F8" s="11">
        <v>10</v>
      </c>
      <c r="G8" s="11">
        <v>20</v>
      </c>
      <c r="H8" s="11">
        <v>843.2</v>
      </c>
      <c r="I8" s="11">
        <v>3231.8</v>
      </c>
      <c r="J8" s="11">
        <v>1200</v>
      </c>
      <c r="K8" s="11">
        <v>5475</v>
      </c>
    </row>
    <row r="9" ht="24.75" customHeight="1" spans="1:11">
      <c r="A9" s="8" t="s">
        <v>218</v>
      </c>
      <c r="B9" s="10" t="s">
        <v>100</v>
      </c>
      <c r="C9" s="11"/>
      <c r="D9" s="11"/>
      <c r="E9" s="11"/>
      <c r="F9" s="184"/>
      <c r="G9" s="184"/>
      <c r="H9" s="184"/>
      <c r="I9" s="11">
        <v>75</v>
      </c>
      <c r="J9" s="11"/>
      <c r="K9" s="11">
        <v>75</v>
      </c>
    </row>
    <row r="10" ht="24.75" customHeight="1" spans="1:11">
      <c r="A10" s="8" t="s">
        <v>234</v>
      </c>
      <c r="B10" s="10" t="s">
        <v>100</v>
      </c>
      <c r="C10" s="11"/>
      <c r="D10" s="11"/>
      <c r="E10" s="11"/>
      <c r="F10" s="184"/>
      <c r="G10" s="184"/>
      <c r="H10" s="184"/>
      <c r="I10" s="11">
        <v>900</v>
      </c>
      <c r="J10" s="11"/>
      <c r="K10" s="11">
        <v>900</v>
      </c>
    </row>
    <row r="11" ht="24.75" customHeight="1" spans="1:11">
      <c r="A11" s="8" t="s">
        <v>240</v>
      </c>
      <c r="B11" s="10" t="s">
        <v>100</v>
      </c>
      <c r="C11" s="11"/>
      <c r="D11" s="11"/>
      <c r="E11" s="11"/>
      <c r="F11" s="184"/>
      <c r="G11" s="184"/>
      <c r="H11" s="184"/>
      <c r="I11" s="11">
        <v>120</v>
      </c>
      <c r="J11" s="11"/>
      <c r="K11" s="11">
        <v>120</v>
      </c>
    </row>
    <row r="12" ht="24.75" customHeight="1" spans="1:11">
      <c r="A12" s="8" t="s">
        <v>242</v>
      </c>
      <c r="B12" s="10" t="s">
        <v>100</v>
      </c>
      <c r="C12" s="11"/>
      <c r="D12" s="11"/>
      <c r="E12" s="11"/>
      <c r="F12" s="184"/>
      <c r="G12" s="184"/>
      <c r="H12" s="184"/>
      <c r="I12" s="11">
        <v>140</v>
      </c>
      <c r="J12" s="11"/>
      <c r="K12" s="11">
        <v>140</v>
      </c>
    </row>
    <row r="13" ht="24.75" customHeight="1" spans="1:11">
      <c r="A13" s="8" t="s">
        <v>244</v>
      </c>
      <c r="B13" s="10" t="s">
        <v>100</v>
      </c>
      <c r="C13" s="11"/>
      <c r="D13" s="11"/>
      <c r="E13" s="11"/>
      <c r="F13" s="184"/>
      <c r="G13" s="184"/>
      <c r="H13" s="184"/>
      <c r="I13" s="11">
        <v>100</v>
      </c>
      <c r="J13" s="11"/>
      <c r="K13" s="11">
        <v>100</v>
      </c>
    </row>
    <row r="14" ht="24.75" customHeight="1" spans="1:11">
      <c r="A14" s="8" t="s">
        <v>246</v>
      </c>
      <c r="B14" s="10" t="s">
        <v>100</v>
      </c>
      <c r="C14" s="11"/>
      <c r="D14" s="11"/>
      <c r="E14" s="11"/>
      <c r="F14" s="184"/>
      <c r="G14" s="184"/>
      <c r="H14" s="184"/>
      <c r="I14" s="11">
        <v>80</v>
      </c>
      <c r="J14" s="11"/>
      <c r="K14" s="11">
        <v>80</v>
      </c>
    </row>
    <row r="15" ht="24.75" customHeight="1" spans="1:11">
      <c r="A15" s="8" t="s">
        <v>250</v>
      </c>
      <c r="B15" s="10" t="s">
        <v>100</v>
      </c>
      <c r="C15" s="11"/>
      <c r="D15" s="11"/>
      <c r="E15" s="11"/>
      <c r="F15" s="184"/>
      <c r="G15" s="184"/>
      <c r="H15" s="184"/>
      <c r="I15" s="11">
        <v>200</v>
      </c>
      <c r="J15" s="11">
        <v>600</v>
      </c>
      <c r="K15" s="11">
        <v>800</v>
      </c>
    </row>
    <row r="16" ht="24.75" customHeight="1" spans="1:11">
      <c r="A16" s="8" t="s">
        <v>252</v>
      </c>
      <c r="B16" s="10" t="s">
        <v>100</v>
      </c>
      <c r="C16" s="11">
        <v>955</v>
      </c>
      <c r="D16" s="11">
        <v>180</v>
      </c>
      <c r="E16" s="11">
        <v>170</v>
      </c>
      <c r="F16" s="184">
        <v>10</v>
      </c>
      <c r="G16" s="184">
        <v>20</v>
      </c>
      <c r="H16" s="184">
        <v>755</v>
      </c>
      <c r="I16" s="11">
        <v>1600</v>
      </c>
      <c r="J16" s="11">
        <v>600</v>
      </c>
      <c r="K16" s="11">
        <v>3155</v>
      </c>
    </row>
    <row r="17" ht="24.75" customHeight="1" spans="1:11">
      <c r="A17" s="8" t="s">
        <v>412</v>
      </c>
      <c r="B17" s="10" t="s">
        <v>100</v>
      </c>
      <c r="C17" s="11">
        <v>88.2</v>
      </c>
      <c r="D17" s="11"/>
      <c r="E17" s="11"/>
      <c r="F17" s="184"/>
      <c r="G17" s="184"/>
      <c r="H17" s="184">
        <v>88.2</v>
      </c>
      <c r="I17" s="11">
        <v>16.8</v>
      </c>
      <c r="J17" s="11"/>
      <c r="K17" s="11">
        <v>105</v>
      </c>
    </row>
    <row r="18" ht="24.75" customHeight="1" spans="1:11">
      <c r="A18" s="51" t="s">
        <v>466</v>
      </c>
      <c r="B18" s="9"/>
      <c r="C18" s="11">
        <v>50</v>
      </c>
      <c r="D18" s="11">
        <v>50</v>
      </c>
      <c r="E18" s="11">
        <v>50</v>
      </c>
      <c r="F18" s="11"/>
      <c r="G18" s="11"/>
      <c r="H18" s="11"/>
      <c r="I18" s="11"/>
      <c r="J18" s="11"/>
      <c r="K18" s="11">
        <v>50</v>
      </c>
    </row>
    <row r="19" ht="24.75" customHeight="1" spans="1:11">
      <c r="A19" s="8" t="s">
        <v>252</v>
      </c>
      <c r="B19" s="10" t="s">
        <v>100</v>
      </c>
      <c r="C19" s="11">
        <v>50</v>
      </c>
      <c r="D19" s="11">
        <v>50</v>
      </c>
      <c r="E19" s="11">
        <v>50</v>
      </c>
      <c r="F19" s="184"/>
      <c r="G19" s="184"/>
      <c r="H19" s="184"/>
      <c r="I19" s="11"/>
      <c r="J19" s="11"/>
      <c r="K19" s="11">
        <v>50</v>
      </c>
    </row>
    <row r="20" ht="24.75" customHeight="1" spans="1:11">
      <c r="A20" s="51" t="s">
        <v>475</v>
      </c>
      <c r="B20" s="9"/>
      <c r="C20" s="11">
        <v>140</v>
      </c>
      <c r="D20" s="11"/>
      <c r="E20" s="11"/>
      <c r="F20" s="11"/>
      <c r="G20" s="11">
        <v>140</v>
      </c>
      <c r="H20" s="11"/>
      <c r="I20" s="11"/>
      <c r="J20" s="11"/>
      <c r="K20" s="11">
        <v>140</v>
      </c>
    </row>
    <row r="21" ht="24.75" customHeight="1" spans="1:11">
      <c r="A21" s="8" t="s">
        <v>252</v>
      </c>
      <c r="B21" s="10" t="s">
        <v>100</v>
      </c>
      <c r="C21" s="11">
        <v>140</v>
      </c>
      <c r="D21" s="11"/>
      <c r="E21" s="11"/>
      <c r="F21" s="184"/>
      <c r="G21" s="184">
        <v>140</v>
      </c>
      <c r="H21" s="184"/>
      <c r="I21" s="11"/>
      <c r="J21" s="11"/>
      <c r="K21" s="11">
        <v>140</v>
      </c>
    </row>
    <row r="22" ht="42.75" customHeight="1" spans="1:11">
      <c r="A22" s="185" t="s">
        <v>430</v>
      </c>
      <c r="B22" s="186"/>
      <c r="C22" s="11">
        <v>1233.2</v>
      </c>
      <c r="D22" s="11">
        <v>230</v>
      </c>
      <c r="E22" s="11">
        <v>220</v>
      </c>
      <c r="F22" s="11">
        <v>10</v>
      </c>
      <c r="G22" s="11">
        <v>160</v>
      </c>
      <c r="H22" s="11">
        <v>843.2</v>
      </c>
      <c r="I22" s="11">
        <v>3231.8</v>
      </c>
      <c r="J22" s="11">
        <v>1200</v>
      </c>
      <c r="K22" s="11">
        <v>5665</v>
      </c>
    </row>
  </sheetData>
  <mergeCells count="13">
    <mergeCell ref="A1:K1"/>
    <mergeCell ref="C3:K3"/>
    <mergeCell ref="C4:H4"/>
    <mergeCell ref="D5:H5"/>
    <mergeCell ref="D6:F6"/>
    <mergeCell ref="A3:A7"/>
    <mergeCell ref="B3:B7"/>
    <mergeCell ref="C5:C7"/>
    <mergeCell ref="G6:G7"/>
    <mergeCell ref="H6:H7"/>
    <mergeCell ref="I4:I7"/>
    <mergeCell ref="J4:J7"/>
    <mergeCell ref="K4:K7"/>
  </mergeCells>
  <pageMargins left="1.22013888888889" right="0.747916666666667" top="0.865277777777778" bottom="0.432638888888889" header="0" footer="0.313888888888889"/>
  <pageSetup paperSize="8" firstPageNumber="22" orientation="landscape" useFirstPageNumber="1"/>
  <headerFooter>
    <oddFooter>&amp;C&amp;10第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1"/>
  <sheetViews>
    <sheetView zoomScale="80" zoomScaleNormal="80" workbookViewId="0">
      <pane xSplit="4" ySplit="7" topLeftCell="E23" activePane="bottomRight" state="frozen"/>
      <selection/>
      <selection pane="topRight"/>
      <selection pane="bottomLeft"/>
      <selection pane="bottomRight" activeCell="I26" sqref="I26"/>
    </sheetView>
  </sheetViews>
  <sheetFormatPr defaultColWidth="10" defaultRowHeight="12"/>
  <cols>
    <col min="1" max="1" width="5.25" style="108" customWidth="1"/>
    <col min="2" max="2" width="36.1333333333333" style="109" customWidth="1"/>
    <col min="3" max="3" width="12.1333333333333" style="110" customWidth="1"/>
    <col min="4" max="4" width="10" style="110" customWidth="1"/>
    <col min="5" max="5" width="14.5" style="111" customWidth="1"/>
    <col min="6" max="6" width="13.1333333333333" style="110" customWidth="1"/>
    <col min="7" max="7" width="68.6333333333333" style="109" customWidth="1"/>
    <col min="8" max="8" width="11.3833333333333" style="112" customWidth="1"/>
    <col min="9" max="9" width="51.6333333333333" style="109" customWidth="1"/>
    <col min="10" max="16384" width="10" style="113"/>
  </cols>
  <sheetData>
    <row r="1" ht="18.75" customHeight="1" spans="1:2">
      <c r="A1" s="109"/>
      <c r="B1" s="114"/>
    </row>
    <row r="2" ht="41.1" customHeight="1" spans="1:9">
      <c r="A2" s="115" t="s">
        <v>546</v>
      </c>
      <c r="B2" s="115"/>
      <c r="C2" s="115"/>
      <c r="D2" s="115"/>
      <c r="E2" s="115"/>
      <c r="F2" s="115"/>
      <c r="G2" s="116"/>
      <c r="H2" s="117"/>
      <c r="I2" s="116"/>
    </row>
    <row r="3" ht="20.25" customHeight="1" spans="2:9">
      <c r="B3" s="118"/>
      <c r="C3" s="119"/>
      <c r="D3" s="120"/>
      <c r="E3" s="121"/>
      <c r="F3" s="122"/>
      <c r="G3" s="123"/>
      <c r="H3" s="124"/>
      <c r="I3" s="152" t="s">
        <v>547</v>
      </c>
    </row>
    <row r="4" s="99" customFormat="1" ht="24" customHeight="1" spans="1:9">
      <c r="A4" s="125" t="s">
        <v>548</v>
      </c>
      <c r="B4" s="126" t="s">
        <v>549</v>
      </c>
      <c r="C4" s="127" t="s">
        <v>550</v>
      </c>
      <c r="D4" s="128"/>
      <c r="E4" s="128"/>
      <c r="F4" s="129"/>
      <c r="G4" s="130"/>
      <c r="H4" s="131"/>
      <c r="I4" s="130"/>
    </row>
    <row r="5" s="99" customFormat="1" ht="38.1" customHeight="1" spans="1:9">
      <c r="A5" s="125"/>
      <c r="B5" s="126"/>
      <c r="C5" s="127" t="s">
        <v>438</v>
      </c>
      <c r="D5" s="132" t="s">
        <v>551</v>
      </c>
      <c r="E5" s="128" t="s">
        <v>552</v>
      </c>
      <c r="F5" s="129"/>
      <c r="G5" s="130"/>
      <c r="H5" s="131"/>
      <c r="I5" s="130"/>
    </row>
    <row r="6" s="99" customFormat="1" ht="42.95" customHeight="1" spans="1:9">
      <c r="A6" s="125"/>
      <c r="B6" s="126"/>
      <c r="C6" s="127"/>
      <c r="D6" s="133"/>
      <c r="E6" s="128" t="s">
        <v>438</v>
      </c>
      <c r="F6" s="134" t="s">
        <v>553</v>
      </c>
      <c r="G6" s="134"/>
      <c r="H6" s="135" t="s">
        <v>554</v>
      </c>
      <c r="I6" s="153"/>
    </row>
    <row r="7" s="99" customFormat="1" ht="41.1" customHeight="1" spans="1:9">
      <c r="A7" s="125"/>
      <c r="B7" s="126"/>
      <c r="C7" s="127"/>
      <c r="D7" s="136"/>
      <c r="E7" s="128"/>
      <c r="F7" s="128" t="s">
        <v>80</v>
      </c>
      <c r="G7" s="134" t="s">
        <v>555</v>
      </c>
      <c r="H7" s="137" t="s">
        <v>80</v>
      </c>
      <c r="I7" s="134" t="s">
        <v>555</v>
      </c>
    </row>
    <row r="8" s="100" customFormat="1" ht="30.95" customHeight="1" spans="1:9">
      <c r="A8" s="125">
        <v>1</v>
      </c>
      <c r="B8" s="134" t="s">
        <v>438</v>
      </c>
      <c r="C8" s="127">
        <f t="shared" ref="C8:H8" si="0">SUBTOTAL(9,C9,C72,C75,C90,C105,C112,C125,C143,C159,C166,C179,C199,C206,C217,C221,C226,C228,C231,C236,C239,C241,C243)</f>
        <v>479992</v>
      </c>
      <c r="D8" s="127">
        <f t="shared" si="0"/>
        <v>25665</v>
      </c>
      <c r="E8" s="127">
        <f t="shared" si="0"/>
        <v>454327</v>
      </c>
      <c r="F8" s="127">
        <f t="shared" si="0"/>
        <v>46129</v>
      </c>
      <c r="G8" s="127">
        <f t="shared" si="0"/>
        <v>46129</v>
      </c>
      <c r="H8" s="127">
        <f t="shared" si="0"/>
        <v>408198</v>
      </c>
      <c r="I8" s="127"/>
    </row>
    <row r="9" s="101" customFormat="1" ht="39.95" customHeight="1" spans="1:9">
      <c r="A9" s="138">
        <v>2</v>
      </c>
      <c r="B9" s="139" t="s">
        <v>556</v>
      </c>
      <c r="C9" s="140">
        <f t="shared" ref="C9:F9" si="1">SUM(C10:C71)+7</f>
        <v>51280</v>
      </c>
      <c r="D9" s="140">
        <f>SUM(D10:D71)</f>
        <v>7784</v>
      </c>
      <c r="E9" s="140">
        <f t="shared" si="1"/>
        <v>43496</v>
      </c>
      <c r="F9" s="140">
        <f t="shared" si="1"/>
        <v>17053</v>
      </c>
      <c r="G9" s="140">
        <f>E9-H9</f>
        <v>17053</v>
      </c>
      <c r="H9" s="140">
        <f>SUM(H10:H71)</f>
        <v>26443</v>
      </c>
      <c r="I9" s="140"/>
    </row>
    <row r="10" s="100" customFormat="1" ht="57.95" customHeight="1" spans="1:9">
      <c r="A10" s="125">
        <v>3</v>
      </c>
      <c r="B10" s="141" t="s">
        <v>86</v>
      </c>
      <c r="C10" s="142">
        <f t="shared" ref="C10:C71" si="2">D10+E10</f>
        <v>472</v>
      </c>
      <c r="D10" s="143">
        <v>300</v>
      </c>
      <c r="E10" s="142">
        <f t="shared" ref="E10:E71" si="3">F10+H10</f>
        <v>172</v>
      </c>
      <c r="F10" s="144">
        <v>172</v>
      </c>
      <c r="G10" s="145" t="s">
        <v>557</v>
      </c>
      <c r="H10" s="146"/>
      <c r="I10" s="78"/>
    </row>
    <row r="11" s="100" customFormat="1" ht="69" customHeight="1" spans="1:9">
      <c r="A11" s="138">
        <v>4</v>
      </c>
      <c r="B11" s="141" t="s">
        <v>89</v>
      </c>
      <c r="C11" s="142">
        <f t="shared" si="2"/>
        <v>145</v>
      </c>
      <c r="D11" s="143">
        <v>65</v>
      </c>
      <c r="E11" s="142">
        <f t="shared" si="3"/>
        <v>80</v>
      </c>
      <c r="F11" s="144">
        <v>80</v>
      </c>
      <c r="G11" s="145" t="s">
        <v>558</v>
      </c>
      <c r="H11" s="146"/>
      <c r="I11" s="78"/>
    </row>
    <row r="12" s="100" customFormat="1" ht="54.95" customHeight="1" spans="1:9">
      <c r="A12" s="125">
        <v>5</v>
      </c>
      <c r="B12" s="141" t="s">
        <v>91</v>
      </c>
      <c r="C12" s="142">
        <f t="shared" si="2"/>
        <v>80</v>
      </c>
      <c r="D12" s="143">
        <v>40</v>
      </c>
      <c r="E12" s="142">
        <f t="shared" si="3"/>
        <v>40</v>
      </c>
      <c r="F12" s="144">
        <v>40</v>
      </c>
      <c r="G12" s="145" t="s">
        <v>559</v>
      </c>
      <c r="H12" s="146"/>
      <c r="I12" s="78"/>
    </row>
    <row r="13" s="100" customFormat="1" ht="65.1" customHeight="1" spans="1:9">
      <c r="A13" s="138">
        <v>6</v>
      </c>
      <c r="B13" s="141" t="s">
        <v>95</v>
      </c>
      <c r="C13" s="142">
        <f t="shared" si="2"/>
        <v>698</v>
      </c>
      <c r="D13" s="143">
        <v>318</v>
      </c>
      <c r="E13" s="142">
        <f t="shared" si="3"/>
        <v>380</v>
      </c>
      <c r="F13" s="144">
        <v>380</v>
      </c>
      <c r="G13" s="145" t="s">
        <v>560</v>
      </c>
      <c r="H13" s="146"/>
      <c r="I13" s="78"/>
    </row>
    <row r="14" s="100" customFormat="1" ht="90" customHeight="1" spans="1:9">
      <c r="A14" s="125">
        <v>7</v>
      </c>
      <c r="B14" s="141" t="s">
        <v>97</v>
      </c>
      <c r="C14" s="142">
        <f t="shared" si="2"/>
        <v>920</v>
      </c>
      <c r="D14" s="143">
        <v>588</v>
      </c>
      <c r="E14" s="142">
        <f t="shared" si="3"/>
        <v>332</v>
      </c>
      <c r="F14" s="144">
        <v>332</v>
      </c>
      <c r="G14" s="145" t="s">
        <v>561</v>
      </c>
      <c r="H14" s="146"/>
      <c r="I14" s="78"/>
    </row>
    <row r="15" s="100" customFormat="1" ht="48" customHeight="1" spans="1:9">
      <c r="A15" s="138">
        <v>8</v>
      </c>
      <c r="B15" s="147" t="s">
        <v>99</v>
      </c>
      <c r="C15" s="142">
        <f t="shared" si="2"/>
        <v>128</v>
      </c>
      <c r="D15" s="148">
        <v>18</v>
      </c>
      <c r="E15" s="142">
        <f t="shared" si="3"/>
        <v>110</v>
      </c>
      <c r="F15" s="144">
        <v>110</v>
      </c>
      <c r="G15" s="149" t="s">
        <v>562</v>
      </c>
      <c r="H15" s="146"/>
      <c r="I15" s="78"/>
    </row>
    <row r="16" s="100" customFormat="1" ht="63" customHeight="1" spans="1:9">
      <c r="A16" s="125">
        <v>9</v>
      </c>
      <c r="B16" s="141" t="s">
        <v>102</v>
      </c>
      <c r="C16" s="142">
        <f t="shared" si="2"/>
        <v>145</v>
      </c>
      <c r="D16" s="143">
        <v>84</v>
      </c>
      <c r="E16" s="142">
        <f t="shared" si="3"/>
        <v>61</v>
      </c>
      <c r="F16" s="144">
        <v>61</v>
      </c>
      <c r="G16" s="145" t="s">
        <v>563</v>
      </c>
      <c r="H16" s="146"/>
      <c r="I16" s="78"/>
    </row>
    <row r="17" s="100" customFormat="1" ht="77.1" customHeight="1" spans="1:9">
      <c r="A17" s="138">
        <v>10</v>
      </c>
      <c r="B17" s="147" t="s">
        <v>104</v>
      </c>
      <c r="C17" s="142">
        <f t="shared" si="2"/>
        <v>131</v>
      </c>
      <c r="D17" s="148">
        <v>15</v>
      </c>
      <c r="E17" s="142">
        <f t="shared" si="3"/>
        <v>116</v>
      </c>
      <c r="F17" s="144">
        <v>116</v>
      </c>
      <c r="G17" s="149" t="s">
        <v>564</v>
      </c>
      <c r="H17" s="146"/>
      <c r="I17" s="78"/>
    </row>
    <row r="18" s="100" customFormat="1" ht="51" customHeight="1" spans="1:9">
      <c r="A18" s="125">
        <v>11</v>
      </c>
      <c r="B18" s="147" t="s">
        <v>106</v>
      </c>
      <c r="C18" s="142">
        <f t="shared" si="2"/>
        <v>262</v>
      </c>
      <c r="D18" s="148">
        <v>75</v>
      </c>
      <c r="E18" s="142">
        <f t="shared" si="3"/>
        <v>187</v>
      </c>
      <c r="F18" s="144">
        <v>187</v>
      </c>
      <c r="G18" s="149" t="s">
        <v>565</v>
      </c>
      <c r="H18" s="146"/>
      <c r="I18" s="78"/>
    </row>
    <row r="19" s="100" customFormat="1" ht="60.75" customHeight="1" spans="1:9">
      <c r="A19" s="138">
        <v>12</v>
      </c>
      <c r="B19" s="141" t="s">
        <v>108</v>
      </c>
      <c r="C19" s="142">
        <f t="shared" si="2"/>
        <v>478</v>
      </c>
      <c r="D19" s="143">
        <v>318</v>
      </c>
      <c r="E19" s="142">
        <f t="shared" si="3"/>
        <v>160</v>
      </c>
      <c r="F19" s="144">
        <v>160</v>
      </c>
      <c r="G19" s="145" t="s">
        <v>566</v>
      </c>
      <c r="H19" s="146"/>
      <c r="I19" s="78"/>
    </row>
    <row r="20" s="100" customFormat="1" ht="72" customHeight="1" spans="1:9">
      <c r="A20" s="125">
        <v>13</v>
      </c>
      <c r="B20" s="141" t="s">
        <v>110</v>
      </c>
      <c r="C20" s="142">
        <f t="shared" si="2"/>
        <v>5878</v>
      </c>
      <c r="D20" s="143">
        <v>828</v>
      </c>
      <c r="E20" s="142">
        <f t="shared" si="3"/>
        <v>5050</v>
      </c>
      <c r="F20" s="144">
        <v>5050</v>
      </c>
      <c r="G20" s="145" t="s">
        <v>567</v>
      </c>
      <c r="H20" s="146"/>
      <c r="I20" s="78"/>
    </row>
    <row r="21" s="100" customFormat="1" ht="78" customHeight="1" spans="1:9">
      <c r="A21" s="138">
        <v>14</v>
      </c>
      <c r="B21" s="141" t="s">
        <v>112</v>
      </c>
      <c r="C21" s="142">
        <f t="shared" si="2"/>
        <v>370</v>
      </c>
      <c r="D21" s="143">
        <v>125</v>
      </c>
      <c r="E21" s="142">
        <f t="shared" si="3"/>
        <v>245</v>
      </c>
      <c r="F21" s="144">
        <v>245</v>
      </c>
      <c r="G21" s="145" t="s">
        <v>568</v>
      </c>
      <c r="H21" s="146"/>
      <c r="I21" s="78"/>
    </row>
    <row r="22" s="100" customFormat="1" ht="96" customHeight="1" spans="1:9">
      <c r="A22" s="125">
        <v>15</v>
      </c>
      <c r="B22" s="141" t="s">
        <v>116</v>
      </c>
      <c r="C22" s="142">
        <f t="shared" si="2"/>
        <v>911</v>
      </c>
      <c r="D22" s="143">
        <v>285</v>
      </c>
      <c r="E22" s="142">
        <f t="shared" si="3"/>
        <v>626</v>
      </c>
      <c r="F22" s="144">
        <v>626</v>
      </c>
      <c r="G22" s="145" t="s">
        <v>569</v>
      </c>
      <c r="H22" s="146"/>
      <c r="I22" s="78"/>
    </row>
    <row r="23" s="100" customFormat="1" ht="39.95" customHeight="1" spans="1:9">
      <c r="A23" s="138">
        <v>16</v>
      </c>
      <c r="B23" s="141" t="s">
        <v>118</v>
      </c>
      <c r="C23" s="142">
        <f t="shared" si="2"/>
        <v>241</v>
      </c>
      <c r="D23" s="143">
        <v>95</v>
      </c>
      <c r="E23" s="142">
        <f t="shared" si="3"/>
        <v>146</v>
      </c>
      <c r="F23" s="144">
        <v>146</v>
      </c>
      <c r="G23" s="145" t="s">
        <v>570</v>
      </c>
      <c r="H23" s="146"/>
      <c r="I23" s="78"/>
    </row>
    <row r="24" s="100" customFormat="1" ht="39.95" customHeight="1" spans="1:9">
      <c r="A24" s="125">
        <v>17</v>
      </c>
      <c r="B24" s="141" t="s">
        <v>122</v>
      </c>
      <c r="C24" s="142">
        <f t="shared" si="2"/>
        <v>75</v>
      </c>
      <c r="D24" s="143">
        <v>65</v>
      </c>
      <c r="E24" s="142">
        <f t="shared" si="3"/>
        <v>10</v>
      </c>
      <c r="F24" s="144">
        <v>10</v>
      </c>
      <c r="G24" s="145" t="s">
        <v>571</v>
      </c>
      <c r="H24" s="146"/>
      <c r="I24" s="78"/>
    </row>
    <row r="25" s="100" customFormat="1" ht="42" customHeight="1" spans="1:9">
      <c r="A25" s="138">
        <v>18</v>
      </c>
      <c r="B25" s="141" t="s">
        <v>124</v>
      </c>
      <c r="C25" s="142">
        <f t="shared" si="2"/>
        <v>38</v>
      </c>
      <c r="D25" s="143">
        <v>18</v>
      </c>
      <c r="E25" s="142">
        <f t="shared" si="3"/>
        <v>20</v>
      </c>
      <c r="F25" s="144">
        <v>20</v>
      </c>
      <c r="G25" s="145" t="s">
        <v>572</v>
      </c>
      <c r="H25" s="146"/>
      <c r="I25" s="78"/>
    </row>
    <row r="26" s="100" customFormat="1" ht="111" customHeight="1" spans="1:9">
      <c r="A26" s="125">
        <v>19</v>
      </c>
      <c r="B26" s="150" t="s">
        <v>126</v>
      </c>
      <c r="C26" s="142">
        <f t="shared" si="2"/>
        <v>1856</v>
      </c>
      <c r="D26" s="144">
        <v>165</v>
      </c>
      <c r="E26" s="142">
        <f t="shared" si="3"/>
        <v>1691</v>
      </c>
      <c r="F26" s="144">
        <f>691-350</f>
        <v>341</v>
      </c>
      <c r="G26" s="78" t="s">
        <v>573</v>
      </c>
      <c r="H26" s="151">
        <v>1350</v>
      </c>
      <c r="I26" s="78" t="s">
        <v>574</v>
      </c>
    </row>
    <row r="27" s="100" customFormat="1" ht="44.1" customHeight="1" spans="1:9">
      <c r="A27" s="138">
        <v>20</v>
      </c>
      <c r="B27" s="141" t="s">
        <v>130</v>
      </c>
      <c r="C27" s="142">
        <f t="shared" si="2"/>
        <v>180</v>
      </c>
      <c r="D27" s="143">
        <v>150</v>
      </c>
      <c r="E27" s="142">
        <f t="shared" si="3"/>
        <v>30</v>
      </c>
      <c r="F27" s="144"/>
      <c r="G27" s="145"/>
      <c r="H27" s="146">
        <v>30</v>
      </c>
      <c r="I27" s="78" t="s">
        <v>575</v>
      </c>
    </row>
    <row r="28" s="100" customFormat="1" ht="80.1" customHeight="1" spans="1:9">
      <c r="A28" s="125">
        <v>21</v>
      </c>
      <c r="B28" s="141" t="s">
        <v>132</v>
      </c>
      <c r="C28" s="142">
        <f t="shared" si="2"/>
        <v>173</v>
      </c>
      <c r="D28" s="143">
        <v>70</v>
      </c>
      <c r="E28" s="142">
        <f t="shared" si="3"/>
        <v>103</v>
      </c>
      <c r="F28" s="144">
        <v>103</v>
      </c>
      <c r="G28" s="145" t="s">
        <v>576</v>
      </c>
      <c r="H28" s="146"/>
      <c r="I28" s="78"/>
    </row>
    <row r="29" s="100" customFormat="1" ht="60.75" customHeight="1" spans="1:9">
      <c r="A29" s="138">
        <v>22</v>
      </c>
      <c r="B29" s="141" t="s">
        <v>136</v>
      </c>
      <c r="C29" s="142">
        <f t="shared" si="2"/>
        <v>73</v>
      </c>
      <c r="D29" s="143">
        <v>55</v>
      </c>
      <c r="E29" s="142">
        <f t="shared" si="3"/>
        <v>18</v>
      </c>
      <c r="F29" s="144">
        <v>18</v>
      </c>
      <c r="G29" s="145" t="s">
        <v>577</v>
      </c>
      <c r="H29" s="146"/>
      <c r="I29" s="78"/>
    </row>
    <row r="30" s="100" customFormat="1" ht="59.1" customHeight="1" spans="1:9">
      <c r="A30" s="125">
        <v>23</v>
      </c>
      <c r="B30" s="147" t="s">
        <v>138</v>
      </c>
      <c r="C30" s="142">
        <f t="shared" si="2"/>
        <v>110</v>
      </c>
      <c r="D30" s="148">
        <v>40</v>
      </c>
      <c r="E30" s="142">
        <f t="shared" si="3"/>
        <v>70</v>
      </c>
      <c r="F30" s="144">
        <v>20</v>
      </c>
      <c r="G30" s="149" t="s">
        <v>578</v>
      </c>
      <c r="H30" s="146">
        <v>50</v>
      </c>
      <c r="I30" s="78" t="s">
        <v>579</v>
      </c>
    </row>
    <row r="31" s="100" customFormat="1" ht="42.75" customHeight="1" spans="1:9">
      <c r="A31" s="138">
        <v>24</v>
      </c>
      <c r="B31" s="141" t="s">
        <v>140</v>
      </c>
      <c r="C31" s="142">
        <f t="shared" si="2"/>
        <v>28</v>
      </c>
      <c r="D31" s="143">
        <v>15</v>
      </c>
      <c r="E31" s="142">
        <f t="shared" si="3"/>
        <v>13</v>
      </c>
      <c r="F31" s="144">
        <v>13</v>
      </c>
      <c r="G31" s="145" t="s">
        <v>580</v>
      </c>
      <c r="H31" s="146"/>
      <c r="I31" s="78"/>
    </row>
    <row r="32" s="100" customFormat="1" ht="95.1" customHeight="1" spans="1:9">
      <c r="A32" s="125">
        <v>25</v>
      </c>
      <c r="B32" s="141" t="s">
        <v>144</v>
      </c>
      <c r="C32" s="142">
        <f t="shared" si="2"/>
        <v>410</v>
      </c>
      <c r="D32" s="143">
        <v>90</v>
      </c>
      <c r="E32" s="142">
        <f t="shared" si="3"/>
        <v>320</v>
      </c>
      <c r="F32" s="144">
        <f>195+125</f>
        <v>320</v>
      </c>
      <c r="G32" s="145" t="s">
        <v>581</v>
      </c>
      <c r="H32" s="146"/>
      <c r="I32" s="78"/>
    </row>
    <row r="33" s="100" customFormat="1" ht="42" customHeight="1" spans="1:9">
      <c r="A33" s="138">
        <v>26</v>
      </c>
      <c r="B33" s="147" t="s">
        <v>146</v>
      </c>
      <c r="C33" s="142">
        <f t="shared" si="2"/>
        <v>120</v>
      </c>
      <c r="D33" s="148">
        <v>50</v>
      </c>
      <c r="E33" s="142">
        <f t="shared" si="3"/>
        <v>70</v>
      </c>
      <c r="F33" s="144">
        <v>70</v>
      </c>
      <c r="G33" s="149" t="s">
        <v>582</v>
      </c>
      <c r="H33" s="146"/>
      <c r="I33" s="78"/>
    </row>
    <row r="34" s="102" customFormat="1" ht="78.75" customHeight="1" spans="1:9">
      <c r="A34" s="125">
        <v>27</v>
      </c>
      <c r="B34" s="78" t="s">
        <v>154</v>
      </c>
      <c r="C34" s="142">
        <f t="shared" si="2"/>
        <v>140</v>
      </c>
      <c r="D34" s="144">
        <v>40</v>
      </c>
      <c r="E34" s="142">
        <f t="shared" si="3"/>
        <v>100</v>
      </c>
      <c r="F34" s="144">
        <v>100</v>
      </c>
      <c r="G34" s="78" t="s">
        <v>583</v>
      </c>
      <c r="H34" s="151"/>
      <c r="I34" s="78"/>
    </row>
    <row r="35" s="100" customFormat="1" ht="42" customHeight="1" spans="1:9">
      <c r="A35" s="138">
        <v>28</v>
      </c>
      <c r="B35" s="147" t="s">
        <v>159</v>
      </c>
      <c r="C35" s="142">
        <f t="shared" si="2"/>
        <v>470</v>
      </c>
      <c r="D35" s="148">
        <v>320</v>
      </c>
      <c r="E35" s="142">
        <f t="shared" si="3"/>
        <v>150</v>
      </c>
      <c r="F35" s="144">
        <v>150</v>
      </c>
      <c r="G35" s="149" t="s">
        <v>584</v>
      </c>
      <c r="H35" s="146"/>
      <c r="I35" s="78"/>
    </row>
    <row r="36" s="100" customFormat="1" ht="42.95" customHeight="1" spans="1:9">
      <c r="A36" s="125">
        <v>29</v>
      </c>
      <c r="B36" s="141" t="s">
        <v>161</v>
      </c>
      <c r="C36" s="142">
        <f t="shared" si="2"/>
        <v>130</v>
      </c>
      <c r="D36" s="143">
        <v>110</v>
      </c>
      <c r="E36" s="142">
        <f t="shared" si="3"/>
        <v>20</v>
      </c>
      <c r="F36" s="144">
        <v>20</v>
      </c>
      <c r="G36" s="145" t="s">
        <v>585</v>
      </c>
      <c r="H36" s="146"/>
      <c r="I36" s="78"/>
    </row>
    <row r="37" s="100" customFormat="1" ht="63.75" customHeight="1" spans="1:9">
      <c r="A37" s="138">
        <v>30</v>
      </c>
      <c r="B37" s="147" t="s">
        <v>163</v>
      </c>
      <c r="C37" s="142">
        <f t="shared" si="2"/>
        <v>632</v>
      </c>
      <c r="D37" s="148">
        <v>35</v>
      </c>
      <c r="E37" s="142">
        <f t="shared" si="3"/>
        <v>597</v>
      </c>
      <c r="F37" s="144">
        <f>725-128</f>
        <v>597</v>
      </c>
      <c r="G37" s="149" t="s">
        <v>586</v>
      </c>
      <c r="H37" s="146"/>
      <c r="I37" s="78"/>
    </row>
    <row r="38" s="100" customFormat="1" ht="41.1" customHeight="1" spans="1:9">
      <c r="A38" s="125">
        <v>31</v>
      </c>
      <c r="B38" s="141" t="s">
        <v>165</v>
      </c>
      <c r="C38" s="142">
        <f t="shared" si="2"/>
        <v>134</v>
      </c>
      <c r="D38" s="148">
        <v>84</v>
      </c>
      <c r="E38" s="142">
        <f t="shared" si="3"/>
        <v>50</v>
      </c>
      <c r="F38" s="144">
        <v>50</v>
      </c>
      <c r="G38" s="145" t="s">
        <v>587</v>
      </c>
      <c r="H38" s="146"/>
      <c r="I38" s="78"/>
    </row>
    <row r="39" s="100" customFormat="1" ht="132.95" customHeight="1" spans="1:9">
      <c r="A39" s="138">
        <v>32</v>
      </c>
      <c r="B39" s="141" t="s">
        <v>187</v>
      </c>
      <c r="C39" s="142">
        <f t="shared" si="2"/>
        <v>3580</v>
      </c>
      <c r="D39" s="143">
        <v>360</v>
      </c>
      <c r="E39" s="142">
        <f t="shared" si="3"/>
        <v>3220</v>
      </c>
      <c r="F39" s="144">
        <v>3220</v>
      </c>
      <c r="G39" s="145" t="s">
        <v>588</v>
      </c>
      <c r="H39" s="146"/>
      <c r="I39" s="78"/>
    </row>
    <row r="40" s="100" customFormat="1" ht="47.1" customHeight="1" spans="1:9">
      <c r="A40" s="125">
        <v>33</v>
      </c>
      <c r="B40" s="147" t="s">
        <v>189</v>
      </c>
      <c r="C40" s="142">
        <f t="shared" si="2"/>
        <v>220</v>
      </c>
      <c r="D40" s="148">
        <v>100</v>
      </c>
      <c r="E40" s="142">
        <f t="shared" si="3"/>
        <v>120</v>
      </c>
      <c r="F40" s="144">
        <v>120</v>
      </c>
      <c r="G40" s="149" t="s">
        <v>589</v>
      </c>
      <c r="H40" s="144"/>
      <c r="I40" s="149"/>
    </row>
    <row r="41" s="100" customFormat="1" ht="45.95" customHeight="1" spans="1:9">
      <c r="A41" s="138">
        <v>34</v>
      </c>
      <c r="B41" s="141" t="s">
        <v>222</v>
      </c>
      <c r="C41" s="142">
        <f t="shared" si="2"/>
        <v>160</v>
      </c>
      <c r="D41" s="143">
        <v>10</v>
      </c>
      <c r="E41" s="142">
        <f t="shared" si="3"/>
        <v>150</v>
      </c>
      <c r="F41" s="144">
        <v>150</v>
      </c>
      <c r="G41" s="145" t="s">
        <v>590</v>
      </c>
      <c r="H41" s="146"/>
      <c r="I41" s="78"/>
    </row>
    <row r="42" s="100" customFormat="1" ht="29.1" customHeight="1" spans="1:9">
      <c r="A42" s="125">
        <v>35</v>
      </c>
      <c r="B42" s="78" t="s">
        <v>591</v>
      </c>
      <c r="C42" s="142">
        <f t="shared" si="2"/>
        <v>565</v>
      </c>
      <c r="D42" s="144">
        <v>165</v>
      </c>
      <c r="E42" s="142">
        <f t="shared" si="3"/>
        <v>400</v>
      </c>
      <c r="F42" s="144">
        <v>100</v>
      </c>
      <c r="G42" s="78" t="s">
        <v>592</v>
      </c>
      <c r="H42" s="151">
        <v>300</v>
      </c>
      <c r="I42" s="78" t="s">
        <v>593</v>
      </c>
    </row>
    <row r="43" s="100" customFormat="1" ht="45" customHeight="1" spans="1:9">
      <c r="A43" s="138">
        <v>36</v>
      </c>
      <c r="B43" s="78" t="s">
        <v>226</v>
      </c>
      <c r="C43" s="142">
        <f t="shared" si="2"/>
        <v>51</v>
      </c>
      <c r="D43" s="144">
        <v>38</v>
      </c>
      <c r="E43" s="142">
        <f t="shared" si="3"/>
        <v>13</v>
      </c>
      <c r="F43" s="144">
        <v>13</v>
      </c>
      <c r="G43" s="78" t="s">
        <v>594</v>
      </c>
      <c r="H43" s="151"/>
      <c r="I43" s="78"/>
    </row>
    <row r="44" s="100" customFormat="1" ht="69" customHeight="1" spans="1:9">
      <c r="A44" s="125">
        <v>37</v>
      </c>
      <c r="B44" s="147" t="s">
        <v>260</v>
      </c>
      <c r="C44" s="142">
        <f t="shared" si="2"/>
        <v>2060</v>
      </c>
      <c r="D44" s="148">
        <v>785</v>
      </c>
      <c r="E44" s="142">
        <f t="shared" si="3"/>
        <v>1275</v>
      </c>
      <c r="F44" s="144">
        <v>695</v>
      </c>
      <c r="G44" s="149" t="s">
        <v>595</v>
      </c>
      <c r="H44" s="146">
        <v>580</v>
      </c>
      <c r="I44" s="78" t="s">
        <v>596</v>
      </c>
    </row>
    <row r="45" s="100" customFormat="1" ht="107.1" customHeight="1" spans="1:9">
      <c r="A45" s="138">
        <v>38</v>
      </c>
      <c r="B45" s="141" t="s">
        <v>262</v>
      </c>
      <c r="C45" s="142">
        <f t="shared" si="2"/>
        <v>1743</v>
      </c>
      <c r="D45" s="143">
        <v>495</v>
      </c>
      <c r="E45" s="142">
        <f t="shared" si="3"/>
        <v>1248</v>
      </c>
      <c r="F45" s="144">
        <v>1248</v>
      </c>
      <c r="G45" s="145" t="s">
        <v>597</v>
      </c>
      <c r="H45" s="146"/>
      <c r="I45" s="145"/>
    </row>
    <row r="46" s="100" customFormat="1" ht="44.1" customHeight="1" spans="1:9">
      <c r="A46" s="125">
        <v>39</v>
      </c>
      <c r="B46" s="141" t="s">
        <v>264</v>
      </c>
      <c r="C46" s="142">
        <f t="shared" si="2"/>
        <v>475</v>
      </c>
      <c r="D46" s="143">
        <v>15</v>
      </c>
      <c r="E46" s="142">
        <f t="shared" si="3"/>
        <v>460</v>
      </c>
      <c r="F46" s="144">
        <v>460</v>
      </c>
      <c r="G46" s="145" t="s">
        <v>598</v>
      </c>
      <c r="H46" s="146"/>
      <c r="I46" s="78"/>
    </row>
    <row r="47" s="100" customFormat="1" ht="39.95" customHeight="1" spans="1:9">
      <c r="A47" s="138">
        <v>40</v>
      </c>
      <c r="B47" s="141" t="s">
        <v>266</v>
      </c>
      <c r="C47" s="142">
        <f t="shared" si="2"/>
        <v>76</v>
      </c>
      <c r="D47" s="143">
        <v>36</v>
      </c>
      <c r="E47" s="142">
        <f t="shared" si="3"/>
        <v>40</v>
      </c>
      <c r="F47" s="144">
        <v>40</v>
      </c>
      <c r="G47" s="145" t="s">
        <v>599</v>
      </c>
      <c r="H47" s="146"/>
      <c r="I47" s="78"/>
    </row>
    <row r="48" s="100" customFormat="1" ht="39.95" customHeight="1" spans="1:9">
      <c r="A48" s="125">
        <v>41</v>
      </c>
      <c r="B48" s="141" t="s">
        <v>270</v>
      </c>
      <c r="C48" s="142">
        <f t="shared" si="2"/>
        <v>333</v>
      </c>
      <c r="D48" s="143">
        <v>33</v>
      </c>
      <c r="E48" s="142">
        <f t="shared" si="3"/>
        <v>300</v>
      </c>
      <c r="F48" s="144">
        <v>300</v>
      </c>
      <c r="G48" s="145" t="s">
        <v>600</v>
      </c>
      <c r="H48" s="146"/>
      <c r="I48" s="78"/>
    </row>
    <row r="49" s="100" customFormat="1" ht="41.1" customHeight="1" spans="1:9">
      <c r="A49" s="138">
        <v>42</v>
      </c>
      <c r="B49" s="78" t="s">
        <v>422</v>
      </c>
      <c r="C49" s="142">
        <f t="shared" si="2"/>
        <v>185</v>
      </c>
      <c r="D49" s="144">
        <v>95</v>
      </c>
      <c r="E49" s="142">
        <f t="shared" si="3"/>
        <v>90</v>
      </c>
      <c r="F49" s="144">
        <v>90</v>
      </c>
      <c r="G49" s="78" t="s">
        <v>601</v>
      </c>
      <c r="H49" s="151"/>
      <c r="I49" s="78"/>
    </row>
    <row r="50" s="100" customFormat="1" ht="39" customHeight="1" spans="1:9">
      <c r="A50" s="125">
        <v>43</v>
      </c>
      <c r="B50" s="78" t="s">
        <v>424</v>
      </c>
      <c r="C50" s="142">
        <f t="shared" si="2"/>
        <v>405</v>
      </c>
      <c r="D50" s="144">
        <v>95</v>
      </c>
      <c r="E50" s="142">
        <f t="shared" si="3"/>
        <v>310</v>
      </c>
      <c r="F50" s="144">
        <v>310</v>
      </c>
      <c r="G50" s="78" t="s">
        <v>602</v>
      </c>
      <c r="H50" s="151"/>
      <c r="I50" s="78"/>
    </row>
    <row r="51" s="100" customFormat="1" ht="41.1" customHeight="1" spans="1:9">
      <c r="A51" s="138">
        <v>44</v>
      </c>
      <c r="B51" s="78" t="s">
        <v>426</v>
      </c>
      <c r="C51" s="142">
        <f t="shared" si="2"/>
        <v>145</v>
      </c>
      <c r="D51" s="144">
        <v>75</v>
      </c>
      <c r="E51" s="142">
        <f t="shared" si="3"/>
        <v>70</v>
      </c>
      <c r="F51" s="144">
        <v>70</v>
      </c>
      <c r="G51" s="78" t="s">
        <v>603</v>
      </c>
      <c r="H51" s="151"/>
      <c r="I51" s="78"/>
    </row>
    <row r="52" s="100" customFormat="1" ht="27.95" customHeight="1" spans="1:9">
      <c r="A52" s="125">
        <v>45</v>
      </c>
      <c r="B52" s="141" t="s">
        <v>274</v>
      </c>
      <c r="C52" s="142">
        <f t="shared" si="2"/>
        <v>43</v>
      </c>
      <c r="D52" s="143">
        <v>33</v>
      </c>
      <c r="E52" s="142">
        <f t="shared" si="3"/>
        <v>10</v>
      </c>
      <c r="F52" s="144">
        <v>10</v>
      </c>
      <c r="G52" s="145" t="s">
        <v>604</v>
      </c>
      <c r="H52" s="146"/>
      <c r="I52" s="78"/>
    </row>
    <row r="53" s="100" customFormat="1" ht="57" customHeight="1" spans="1:9">
      <c r="A53" s="138">
        <v>46</v>
      </c>
      <c r="B53" s="78" t="s">
        <v>297</v>
      </c>
      <c r="C53" s="142">
        <f t="shared" si="2"/>
        <v>437</v>
      </c>
      <c r="D53" s="144">
        <v>230</v>
      </c>
      <c r="E53" s="142">
        <f t="shared" si="3"/>
        <v>207</v>
      </c>
      <c r="F53" s="144">
        <v>207</v>
      </c>
      <c r="G53" s="78" t="s">
        <v>605</v>
      </c>
      <c r="H53" s="151"/>
      <c r="I53" s="78"/>
    </row>
    <row r="54" s="100" customFormat="1" ht="45" customHeight="1" spans="1:9">
      <c r="A54" s="125">
        <v>47</v>
      </c>
      <c r="B54" s="150" t="s">
        <v>299</v>
      </c>
      <c r="C54" s="142">
        <f t="shared" si="2"/>
        <v>49</v>
      </c>
      <c r="D54" s="144">
        <v>15</v>
      </c>
      <c r="E54" s="142">
        <f t="shared" si="3"/>
        <v>34</v>
      </c>
      <c r="F54" s="144">
        <v>34</v>
      </c>
      <c r="G54" s="78" t="s">
        <v>606</v>
      </c>
      <c r="H54" s="151"/>
      <c r="I54" s="78"/>
    </row>
    <row r="55" s="100" customFormat="1" ht="30" customHeight="1" spans="1:9">
      <c r="A55" s="138">
        <v>48</v>
      </c>
      <c r="B55" s="78" t="s">
        <v>414</v>
      </c>
      <c r="C55" s="142">
        <f t="shared" si="2"/>
        <v>67</v>
      </c>
      <c r="D55" s="144">
        <v>45</v>
      </c>
      <c r="E55" s="142">
        <f t="shared" si="3"/>
        <v>22</v>
      </c>
      <c r="F55" s="144">
        <v>22</v>
      </c>
      <c r="G55" s="78" t="s">
        <v>607</v>
      </c>
      <c r="H55" s="151"/>
      <c r="I55" s="78"/>
    </row>
    <row r="56" s="100" customFormat="1" ht="30" customHeight="1" spans="1:9">
      <c r="A56" s="125">
        <v>49</v>
      </c>
      <c r="B56" s="78" t="s">
        <v>416</v>
      </c>
      <c r="C56" s="142">
        <f t="shared" si="2"/>
        <v>35</v>
      </c>
      <c r="D56" s="144">
        <v>15</v>
      </c>
      <c r="E56" s="142">
        <f t="shared" si="3"/>
        <v>20</v>
      </c>
      <c r="F56" s="144">
        <v>20</v>
      </c>
      <c r="G56" s="78" t="s">
        <v>608</v>
      </c>
      <c r="H56" s="151"/>
      <c r="I56" s="78"/>
    </row>
    <row r="57" s="100" customFormat="1" ht="39.95" customHeight="1" spans="1:9">
      <c r="A57" s="138">
        <v>50</v>
      </c>
      <c r="B57" s="141" t="s">
        <v>276</v>
      </c>
      <c r="C57" s="142">
        <f t="shared" si="2"/>
        <v>143</v>
      </c>
      <c r="D57" s="148">
        <v>93</v>
      </c>
      <c r="E57" s="142">
        <f t="shared" si="3"/>
        <v>50</v>
      </c>
      <c r="F57" s="144"/>
      <c r="G57" s="145"/>
      <c r="H57" s="144">
        <v>50</v>
      </c>
      <c r="I57" s="145" t="s">
        <v>609</v>
      </c>
    </row>
    <row r="58" s="100" customFormat="1" ht="39.95" customHeight="1" spans="1:9">
      <c r="A58" s="125">
        <v>51</v>
      </c>
      <c r="B58" s="141" t="s">
        <v>120</v>
      </c>
      <c r="C58" s="142">
        <f t="shared" si="2"/>
        <v>55</v>
      </c>
      <c r="D58" s="143">
        <v>55</v>
      </c>
      <c r="E58" s="142"/>
      <c r="F58" s="144"/>
      <c r="G58" s="145"/>
      <c r="H58" s="146"/>
      <c r="I58" s="78"/>
    </row>
    <row r="59" s="100" customFormat="1" ht="27" customHeight="1" spans="1:9">
      <c r="A59" s="138">
        <v>52</v>
      </c>
      <c r="B59" s="150" t="s">
        <v>128</v>
      </c>
      <c r="C59" s="142">
        <f t="shared" si="2"/>
        <v>60</v>
      </c>
      <c r="D59" s="144">
        <v>60</v>
      </c>
      <c r="E59" s="142"/>
      <c r="F59" s="144"/>
      <c r="G59" s="78"/>
      <c r="H59" s="151"/>
      <c r="I59" s="78"/>
    </row>
    <row r="60" s="100" customFormat="1" ht="42.95" customHeight="1" spans="1:9">
      <c r="A60" s="125">
        <v>53</v>
      </c>
      <c r="B60" s="141" t="s">
        <v>134</v>
      </c>
      <c r="C60" s="142">
        <f t="shared" si="2"/>
        <v>15</v>
      </c>
      <c r="D60" s="143">
        <v>15</v>
      </c>
      <c r="E60" s="142"/>
      <c r="F60" s="144"/>
      <c r="G60" s="145"/>
      <c r="H60" s="146"/>
      <c r="I60" s="78"/>
    </row>
    <row r="61" s="100" customFormat="1" ht="44.1" customHeight="1" spans="1:9">
      <c r="A61" s="138">
        <v>54</v>
      </c>
      <c r="B61" s="141" t="s">
        <v>142</v>
      </c>
      <c r="C61" s="142">
        <f t="shared" si="2"/>
        <v>40</v>
      </c>
      <c r="D61" s="143">
        <v>40</v>
      </c>
      <c r="E61" s="142"/>
      <c r="F61" s="144"/>
      <c r="G61" s="145"/>
      <c r="H61" s="146"/>
      <c r="I61" s="78"/>
    </row>
    <row r="62" s="100" customFormat="1" ht="24.95" customHeight="1" spans="1:9">
      <c r="A62" s="125">
        <v>55</v>
      </c>
      <c r="B62" s="141" t="s">
        <v>148</v>
      </c>
      <c r="C62" s="142">
        <f t="shared" si="2"/>
        <v>40</v>
      </c>
      <c r="D62" s="143">
        <v>40</v>
      </c>
      <c r="E62" s="142"/>
      <c r="F62" s="144"/>
      <c r="G62" s="145"/>
      <c r="H62" s="146"/>
      <c r="I62" s="78"/>
    </row>
    <row r="63" s="100" customFormat="1" ht="24.95" customHeight="1" spans="1:9">
      <c r="A63" s="138">
        <v>56</v>
      </c>
      <c r="B63" s="141" t="s">
        <v>150</v>
      </c>
      <c r="C63" s="142">
        <f t="shared" si="2"/>
        <v>40</v>
      </c>
      <c r="D63" s="143">
        <v>40</v>
      </c>
      <c r="E63" s="142"/>
      <c r="F63" s="144"/>
      <c r="G63" s="145"/>
      <c r="H63" s="146"/>
      <c r="I63" s="78"/>
    </row>
    <row r="64" s="100" customFormat="1" ht="24.95" customHeight="1" spans="1:9">
      <c r="A64" s="125">
        <v>57</v>
      </c>
      <c r="B64" s="141" t="s">
        <v>152</v>
      </c>
      <c r="C64" s="142">
        <f t="shared" si="2"/>
        <v>40</v>
      </c>
      <c r="D64" s="143">
        <v>40</v>
      </c>
      <c r="E64" s="142"/>
      <c r="F64" s="144"/>
      <c r="G64" s="145"/>
      <c r="H64" s="146"/>
      <c r="I64" s="78"/>
    </row>
    <row r="65" s="100" customFormat="1" ht="39.95" customHeight="1" spans="1:9">
      <c r="A65" s="138">
        <v>58</v>
      </c>
      <c r="B65" s="141" t="s">
        <v>268</v>
      </c>
      <c r="C65" s="142">
        <f t="shared" si="2"/>
        <v>15</v>
      </c>
      <c r="D65" s="143">
        <v>15</v>
      </c>
      <c r="E65" s="142"/>
      <c r="F65" s="144"/>
      <c r="G65" s="145"/>
      <c r="H65" s="146"/>
      <c r="I65" s="78"/>
    </row>
    <row r="66" s="100" customFormat="1" ht="33.95" customHeight="1" spans="1:9">
      <c r="A66" s="125">
        <v>59</v>
      </c>
      <c r="B66" s="141" t="s">
        <v>272</v>
      </c>
      <c r="C66" s="142">
        <f t="shared" si="2"/>
        <v>15</v>
      </c>
      <c r="D66" s="143">
        <v>15</v>
      </c>
      <c r="E66" s="142"/>
      <c r="F66" s="144"/>
      <c r="G66" s="145"/>
      <c r="H66" s="146"/>
      <c r="I66" s="78"/>
    </row>
    <row r="67" s="100" customFormat="1" ht="29.1" customHeight="1" spans="1:9">
      <c r="A67" s="138">
        <v>60</v>
      </c>
      <c r="B67" s="150" t="s">
        <v>323</v>
      </c>
      <c r="C67" s="142">
        <f t="shared" si="2"/>
        <v>150</v>
      </c>
      <c r="D67" s="144">
        <v>150</v>
      </c>
      <c r="E67" s="142"/>
      <c r="F67" s="144"/>
      <c r="G67" s="78"/>
      <c r="H67" s="151"/>
      <c r="I67" s="78"/>
    </row>
    <row r="68" s="100" customFormat="1" ht="42" customHeight="1" spans="1:9">
      <c r="A68" s="125">
        <v>61</v>
      </c>
      <c r="B68" s="78" t="s">
        <v>610</v>
      </c>
      <c r="C68" s="142">
        <f t="shared" si="2"/>
        <v>15</v>
      </c>
      <c r="D68" s="144">
        <v>15</v>
      </c>
      <c r="E68" s="142"/>
      <c r="F68" s="144"/>
      <c r="G68" s="78"/>
      <c r="H68" s="151"/>
      <c r="I68" s="78"/>
    </row>
    <row r="69" s="100" customFormat="1" ht="27" customHeight="1" spans="1:9">
      <c r="A69" s="138">
        <v>62</v>
      </c>
      <c r="B69" s="78" t="s">
        <v>500</v>
      </c>
      <c r="C69" s="142">
        <f t="shared" si="2"/>
        <v>105</v>
      </c>
      <c r="D69" s="144">
        <v>105</v>
      </c>
      <c r="E69" s="142"/>
      <c r="F69" s="144"/>
      <c r="G69" s="78"/>
      <c r="H69" s="151"/>
      <c r="I69" s="78"/>
    </row>
    <row r="70" s="100" customFormat="1" ht="60" customHeight="1" spans="1:9">
      <c r="A70" s="125">
        <v>63</v>
      </c>
      <c r="B70" s="78" t="s">
        <v>611</v>
      </c>
      <c r="C70" s="142">
        <v>400</v>
      </c>
      <c r="D70" s="144"/>
      <c r="E70" s="142">
        <v>400</v>
      </c>
      <c r="F70" s="144">
        <v>400</v>
      </c>
      <c r="G70" s="78" t="s">
        <v>612</v>
      </c>
      <c r="H70" s="151"/>
      <c r="I70" s="78"/>
    </row>
    <row r="71" s="100" customFormat="1" ht="153.95" customHeight="1" spans="1:9">
      <c r="A71" s="138">
        <v>64</v>
      </c>
      <c r="B71" s="78" t="s">
        <v>613</v>
      </c>
      <c r="C71" s="142">
        <f t="shared" si="2"/>
        <v>24083</v>
      </c>
      <c r="D71" s="144"/>
      <c r="E71" s="142">
        <f t="shared" si="3"/>
        <v>24083</v>
      </c>
      <c r="F71" s="144"/>
      <c r="G71" s="78"/>
      <c r="H71" s="151">
        <f>26290+128+100+80+6164-407-6772-1500</f>
        <v>24083</v>
      </c>
      <c r="I71" s="78" t="s">
        <v>614</v>
      </c>
    </row>
    <row r="72" s="100" customFormat="1" ht="36" customHeight="1" spans="1:9">
      <c r="A72" s="125">
        <v>65</v>
      </c>
      <c r="B72" s="154" t="s">
        <v>615</v>
      </c>
      <c r="C72" s="155">
        <f t="shared" ref="C72:F72" si="4">SUM(C73:C74)</f>
        <v>177</v>
      </c>
      <c r="D72" s="155">
        <f t="shared" si="4"/>
        <v>95</v>
      </c>
      <c r="E72" s="155">
        <f t="shared" si="4"/>
        <v>82</v>
      </c>
      <c r="F72" s="155">
        <f t="shared" si="4"/>
        <v>50</v>
      </c>
      <c r="G72" s="155">
        <f>E72-H72</f>
        <v>50</v>
      </c>
      <c r="H72" s="155">
        <f>SUM(H73:H74)</f>
        <v>32</v>
      </c>
      <c r="I72" s="168"/>
    </row>
    <row r="73" s="100" customFormat="1" ht="53.1" customHeight="1" spans="1:9">
      <c r="A73" s="138">
        <v>66</v>
      </c>
      <c r="B73" s="141" t="s">
        <v>157</v>
      </c>
      <c r="C73" s="142">
        <f>D73+E73</f>
        <v>145</v>
      </c>
      <c r="D73" s="143">
        <v>95</v>
      </c>
      <c r="E73" s="142">
        <f>F73+H73</f>
        <v>50</v>
      </c>
      <c r="F73" s="144">
        <v>50</v>
      </c>
      <c r="G73" s="145"/>
      <c r="H73" s="146"/>
      <c r="I73" s="78"/>
    </row>
    <row r="74" s="100" customFormat="1" ht="35.1" customHeight="1" spans="1:9">
      <c r="A74" s="125">
        <v>67</v>
      </c>
      <c r="B74" s="78" t="s">
        <v>616</v>
      </c>
      <c r="C74" s="142">
        <f>D74+E74</f>
        <v>32</v>
      </c>
      <c r="D74" s="144"/>
      <c r="E74" s="142">
        <f>F74+H74</f>
        <v>32</v>
      </c>
      <c r="F74" s="144">
        <v>0</v>
      </c>
      <c r="G74" s="78"/>
      <c r="H74" s="151">
        <v>32</v>
      </c>
      <c r="I74" s="78" t="s">
        <v>617</v>
      </c>
    </row>
    <row r="75" s="100" customFormat="1" ht="36" customHeight="1" spans="1:9">
      <c r="A75" s="138">
        <v>68</v>
      </c>
      <c r="B75" s="154" t="s">
        <v>618</v>
      </c>
      <c r="C75" s="142">
        <f t="shared" ref="C75:F75" si="5">SUM(C76:C89)</f>
        <v>19147</v>
      </c>
      <c r="D75" s="142">
        <f t="shared" si="5"/>
        <v>8183</v>
      </c>
      <c r="E75" s="142">
        <f t="shared" si="5"/>
        <v>10964</v>
      </c>
      <c r="F75" s="142">
        <f t="shared" si="5"/>
        <v>6151</v>
      </c>
      <c r="G75" s="142">
        <f>E75-H75</f>
        <v>6151</v>
      </c>
      <c r="H75" s="142">
        <f>SUM(H76:H89)</f>
        <v>4813</v>
      </c>
      <c r="I75" s="142"/>
    </row>
    <row r="76" s="100" customFormat="1" ht="60.95" customHeight="1" spans="1:9">
      <c r="A76" s="125">
        <v>69</v>
      </c>
      <c r="B76" s="141" t="s">
        <v>93</v>
      </c>
      <c r="C76" s="142">
        <f t="shared" ref="C76:C81" si="6">D76+E76</f>
        <v>229</v>
      </c>
      <c r="D76" s="143">
        <v>95</v>
      </c>
      <c r="E76" s="142">
        <f t="shared" ref="E76:E81" si="7">F76+H76</f>
        <v>134</v>
      </c>
      <c r="F76" s="144">
        <v>134</v>
      </c>
      <c r="G76" s="145"/>
      <c r="H76" s="146"/>
      <c r="I76" s="78"/>
    </row>
    <row r="77" s="100" customFormat="1" ht="65.1" customHeight="1" spans="1:9">
      <c r="A77" s="138">
        <v>70</v>
      </c>
      <c r="B77" s="150" t="s">
        <v>191</v>
      </c>
      <c r="C77" s="142">
        <f t="shared" si="6"/>
        <v>548</v>
      </c>
      <c r="D77" s="144">
        <v>335</v>
      </c>
      <c r="E77" s="142">
        <f t="shared" si="7"/>
        <v>213</v>
      </c>
      <c r="F77" s="144">
        <v>213</v>
      </c>
      <c r="G77" s="156" t="s">
        <v>619</v>
      </c>
      <c r="H77" s="151"/>
      <c r="I77" s="78"/>
    </row>
    <row r="78" s="100" customFormat="1" ht="39.95" customHeight="1" spans="1:9">
      <c r="A78" s="125">
        <v>71</v>
      </c>
      <c r="B78" s="150" t="s">
        <v>193</v>
      </c>
      <c r="C78" s="142">
        <f t="shared" si="6"/>
        <v>638</v>
      </c>
      <c r="D78" s="144">
        <v>400</v>
      </c>
      <c r="E78" s="142">
        <f t="shared" si="7"/>
        <v>238</v>
      </c>
      <c r="F78" s="144">
        <v>238</v>
      </c>
      <c r="G78" s="156" t="s">
        <v>620</v>
      </c>
      <c r="H78" s="151"/>
      <c r="I78" s="78"/>
    </row>
    <row r="79" s="100" customFormat="1" ht="39.95" customHeight="1" spans="1:9">
      <c r="A79" s="138">
        <v>72</v>
      </c>
      <c r="B79" s="150" t="s">
        <v>495</v>
      </c>
      <c r="C79" s="142">
        <f t="shared" si="6"/>
        <v>650</v>
      </c>
      <c r="D79" s="144">
        <v>190</v>
      </c>
      <c r="E79" s="142">
        <f t="shared" si="7"/>
        <v>460</v>
      </c>
      <c r="F79" s="144">
        <v>460</v>
      </c>
      <c r="G79" s="156" t="s">
        <v>621</v>
      </c>
      <c r="H79" s="151"/>
      <c r="I79" s="78"/>
    </row>
    <row r="80" s="100" customFormat="1" ht="39.95" customHeight="1" spans="1:9">
      <c r="A80" s="125">
        <v>73</v>
      </c>
      <c r="B80" s="150" t="s">
        <v>496</v>
      </c>
      <c r="C80" s="142">
        <f t="shared" si="6"/>
        <v>210</v>
      </c>
      <c r="D80" s="144">
        <v>150</v>
      </c>
      <c r="E80" s="142">
        <f t="shared" si="7"/>
        <v>60</v>
      </c>
      <c r="F80" s="144">
        <v>60</v>
      </c>
      <c r="G80" s="156" t="s">
        <v>622</v>
      </c>
      <c r="H80" s="151"/>
      <c r="I80" s="78"/>
    </row>
    <row r="81" s="100" customFormat="1" ht="261" customHeight="1" spans="1:9">
      <c r="A81" s="157">
        <v>74</v>
      </c>
      <c r="B81" s="78" t="s">
        <v>195</v>
      </c>
      <c r="C81" s="142">
        <f t="shared" si="6"/>
        <v>11131</v>
      </c>
      <c r="D81" s="144">
        <v>5175</v>
      </c>
      <c r="E81" s="142">
        <f t="shared" si="7"/>
        <v>5956</v>
      </c>
      <c r="F81" s="158">
        <f>7225-2419+100</f>
        <v>4906</v>
      </c>
      <c r="G81" s="156" t="s">
        <v>623</v>
      </c>
      <c r="H81" s="159">
        <v>1050</v>
      </c>
      <c r="I81" s="78" t="s">
        <v>624</v>
      </c>
    </row>
    <row r="82" s="100" customFormat="1" ht="42.95" customHeight="1" spans="1:9">
      <c r="A82" s="160"/>
      <c r="B82" s="78"/>
      <c r="C82" s="142"/>
      <c r="D82" s="144"/>
      <c r="E82" s="142"/>
      <c r="F82" s="161"/>
      <c r="G82" s="156"/>
      <c r="H82" s="162"/>
      <c r="I82" s="78"/>
    </row>
    <row r="83" s="100" customFormat="1" ht="39.95" customHeight="1" spans="1:9">
      <c r="A83" s="163">
        <v>75</v>
      </c>
      <c r="B83" s="78" t="s">
        <v>197</v>
      </c>
      <c r="C83" s="142">
        <f t="shared" ref="C83:C89" si="8">D83+E83</f>
        <v>1615</v>
      </c>
      <c r="D83" s="144">
        <v>1345</v>
      </c>
      <c r="E83" s="142">
        <f t="shared" ref="E83:E89" si="9">F83+H83</f>
        <v>270</v>
      </c>
      <c r="F83" s="144">
        <v>20</v>
      </c>
      <c r="G83" s="78" t="s">
        <v>625</v>
      </c>
      <c r="H83" s="151">
        <v>250</v>
      </c>
      <c r="I83" s="78" t="s">
        <v>626</v>
      </c>
    </row>
    <row r="84" s="100" customFormat="1" ht="39.95" customHeight="1" spans="1:9">
      <c r="A84" s="163">
        <v>76</v>
      </c>
      <c r="B84" s="150" t="s">
        <v>199</v>
      </c>
      <c r="C84" s="142">
        <f t="shared" si="8"/>
        <v>300</v>
      </c>
      <c r="D84" s="144">
        <v>240</v>
      </c>
      <c r="E84" s="142">
        <f t="shared" si="9"/>
        <v>60</v>
      </c>
      <c r="F84" s="144">
        <v>60</v>
      </c>
      <c r="G84" s="164" t="s">
        <v>627</v>
      </c>
      <c r="H84" s="151"/>
      <c r="I84" s="78"/>
    </row>
    <row r="85" s="100" customFormat="1" ht="39.95" customHeight="1" spans="1:9">
      <c r="A85" s="163">
        <v>77</v>
      </c>
      <c r="B85" s="150" t="s">
        <v>200</v>
      </c>
      <c r="C85" s="142">
        <f t="shared" si="8"/>
        <v>85</v>
      </c>
      <c r="D85" s="144">
        <v>85</v>
      </c>
      <c r="E85" s="142"/>
      <c r="F85" s="144"/>
      <c r="G85" s="78"/>
      <c r="H85" s="151"/>
      <c r="I85" s="78"/>
    </row>
    <row r="86" s="100" customFormat="1" ht="38.1" customHeight="1" spans="1:9">
      <c r="A86" s="163">
        <v>78</v>
      </c>
      <c r="B86" s="150" t="s">
        <v>498</v>
      </c>
      <c r="C86" s="142">
        <f t="shared" si="8"/>
        <v>40</v>
      </c>
      <c r="D86" s="144">
        <v>40</v>
      </c>
      <c r="E86" s="142"/>
      <c r="F86" s="144"/>
      <c r="G86" s="156"/>
      <c r="H86" s="151"/>
      <c r="I86" s="78"/>
    </row>
    <row r="87" s="102" customFormat="1" ht="38.1" customHeight="1" spans="1:9">
      <c r="A87" s="163">
        <v>79</v>
      </c>
      <c r="B87" s="78" t="s">
        <v>628</v>
      </c>
      <c r="C87" s="142">
        <f t="shared" si="8"/>
        <v>128</v>
      </c>
      <c r="D87" s="144">
        <v>128</v>
      </c>
      <c r="E87" s="142"/>
      <c r="F87" s="144"/>
      <c r="G87" s="78"/>
      <c r="H87" s="151"/>
      <c r="I87" s="78"/>
    </row>
    <row r="88" s="102" customFormat="1" ht="38.25" customHeight="1" spans="1:9">
      <c r="A88" s="163">
        <v>80</v>
      </c>
      <c r="B88" s="78" t="s">
        <v>629</v>
      </c>
      <c r="C88" s="142">
        <v>60</v>
      </c>
      <c r="D88" s="144"/>
      <c r="E88" s="142">
        <v>60</v>
      </c>
      <c r="F88" s="144">
        <v>60</v>
      </c>
      <c r="G88" s="78" t="s">
        <v>630</v>
      </c>
      <c r="H88" s="151"/>
      <c r="I88" s="78"/>
    </row>
    <row r="89" s="100" customFormat="1" ht="50.1" customHeight="1" spans="1:9">
      <c r="A89" s="163">
        <v>81</v>
      </c>
      <c r="B89" s="78" t="s">
        <v>631</v>
      </c>
      <c r="C89" s="142">
        <f t="shared" si="8"/>
        <v>3513</v>
      </c>
      <c r="D89" s="144"/>
      <c r="E89" s="142">
        <f t="shared" si="9"/>
        <v>3513</v>
      </c>
      <c r="F89" s="144"/>
      <c r="G89" s="78"/>
      <c r="H89" s="144">
        <v>3513</v>
      </c>
      <c r="I89" s="164" t="s">
        <v>632</v>
      </c>
    </row>
    <row r="90" s="100" customFormat="1" ht="39.75" customHeight="1" spans="1:9">
      <c r="A90" s="163">
        <v>82</v>
      </c>
      <c r="B90" s="154" t="s">
        <v>633</v>
      </c>
      <c r="C90" s="142">
        <f t="shared" ref="C90:H90" si="10">SUM(C91:C104)</f>
        <v>18597</v>
      </c>
      <c r="D90" s="142">
        <f>SUM(D92:D104)</f>
        <v>1029</v>
      </c>
      <c r="E90" s="142">
        <f t="shared" si="10"/>
        <v>17568</v>
      </c>
      <c r="F90" s="142">
        <f>SUM(F92:F104)</f>
        <v>930</v>
      </c>
      <c r="G90" s="155">
        <f>E90-H90</f>
        <v>930</v>
      </c>
      <c r="H90" s="142">
        <f t="shared" si="10"/>
        <v>16638</v>
      </c>
      <c r="I90" s="142"/>
    </row>
    <row r="91" s="100" customFormat="1" ht="36" customHeight="1" spans="1:9">
      <c r="A91" s="163">
        <v>83</v>
      </c>
      <c r="B91" s="147" t="s">
        <v>116</v>
      </c>
      <c r="C91" s="142">
        <f t="shared" ref="C91:C111" si="11">D91+E91</f>
        <v>5000</v>
      </c>
      <c r="D91" s="148"/>
      <c r="E91" s="142">
        <f t="shared" ref="E91:E111" si="12">F91+H91</f>
        <v>5000</v>
      </c>
      <c r="F91" s="144"/>
      <c r="G91" s="149"/>
      <c r="H91" s="146">
        <v>5000</v>
      </c>
      <c r="I91" s="78" t="s">
        <v>634</v>
      </c>
    </row>
    <row r="92" s="100" customFormat="1" ht="36" customHeight="1" spans="1:9">
      <c r="A92" s="163">
        <v>84</v>
      </c>
      <c r="B92" s="78" t="s">
        <v>206</v>
      </c>
      <c r="C92" s="142">
        <f t="shared" si="11"/>
        <v>480</v>
      </c>
      <c r="D92" s="144">
        <v>200</v>
      </c>
      <c r="E92" s="142">
        <f t="shared" si="12"/>
        <v>280</v>
      </c>
      <c r="F92" s="144">
        <v>280</v>
      </c>
      <c r="G92" s="78" t="s">
        <v>635</v>
      </c>
      <c r="H92" s="151"/>
      <c r="I92" s="78"/>
    </row>
    <row r="93" s="100" customFormat="1" ht="153.95" customHeight="1" spans="1:9">
      <c r="A93" s="163">
        <v>85</v>
      </c>
      <c r="B93" s="78" t="s">
        <v>232</v>
      </c>
      <c r="C93" s="142">
        <f t="shared" si="11"/>
        <v>3230</v>
      </c>
      <c r="D93" s="144">
        <v>145</v>
      </c>
      <c r="E93" s="142">
        <f t="shared" si="12"/>
        <v>3085</v>
      </c>
      <c r="F93" s="144">
        <f>1060-420</f>
        <v>640</v>
      </c>
      <c r="G93" s="78" t="s">
        <v>636</v>
      </c>
      <c r="H93" s="151">
        <f>2025+420</f>
        <v>2445</v>
      </c>
      <c r="I93" s="78" t="s">
        <v>637</v>
      </c>
    </row>
    <row r="94" s="100" customFormat="1" ht="132.95" customHeight="1" spans="1:9">
      <c r="A94" s="163">
        <v>86</v>
      </c>
      <c r="B94" s="78" t="s">
        <v>248</v>
      </c>
      <c r="C94" s="142">
        <f t="shared" si="11"/>
        <v>2171</v>
      </c>
      <c r="D94" s="144">
        <v>96</v>
      </c>
      <c r="E94" s="142">
        <f t="shared" si="12"/>
        <v>2075</v>
      </c>
      <c r="F94" s="144">
        <v>10</v>
      </c>
      <c r="G94" s="78" t="s">
        <v>638</v>
      </c>
      <c r="H94" s="151">
        <f>1893+172</f>
        <v>2065</v>
      </c>
      <c r="I94" s="78" t="s">
        <v>639</v>
      </c>
    </row>
    <row r="95" s="100" customFormat="1" ht="24.95" customHeight="1" spans="1:9">
      <c r="A95" s="163">
        <v>87</v>
      </c>
      <c r="B95" s="78" t="s">
        <v>234</v>
      </c>
      <c r="C95" s="142">
        <f t="shared" si="11"/>
        <v>100</v>
      </c>
      <c r="D95" s="144">
        <v>100</v>
      </c>
      <c r="E95" s="142"/>
      <c r="F95" s="144"/>
      <c r="G95" s="78"/>
      <c r="H95" s="151"/>
      <c r="I95" s="78"/>
    </row>
    <row r="96" s="100" customFormat="1" ht="24.95" customHeight="1" spans="1:9">
      <c r="A96" s="163">
        <v>88</v>
      </c>
      <c r="B96" s="78" t="s">
        <v>640</v>
      </c>
      <c r="C96" s="142">
        <f t="shared" si="11"/>
        <v>70</v>
      </c>
      <c r="D96" s="144">
        <v>70</v>
      </c>
      <c r="E96" s="142"/>
      <c r="F96" s="144"/>
      <c r="G96" s="78"/>
      <c r="H96" s="151"/>
      <c r="I96" s="78"/>
    </row>
    <row r="97" s="100" customFormat="1" ht="24.95" customHeight="1" spans="1:9">
      <c r="A97" s="163">
        <v>89</v>
      </c>
      <c r="B97" s="78" t="s">
        <v>238</v>
      </c>
      <c r="C97" s="142">
        <f t="shared" si="11"/>
        <v>80</v>
      </c>
      <c r="D97" s="144">
        <v>80</v>
      </c>
      <c r="E97" s="142"/>
      <c r="F97" s="144"/>
      <c r="G97" s="78"/>
      <c r="H97" s="151"/>
      <c r="I97" s="78"/>
    </row>
    <row r="98" s="100" customFormat="1" ht="24.95" customHeight="1" spans="1:9">
      <c r="A98" s="163">
        <v>90</v>
      </c>
      <c r="B98" s="78" t="s">
        <v>240</v>
      </c>
      <c r="C98" s="142">
        <f t="shared" si="11"/>
        <v>60</v>
      </c>
      <c r="D98" s="144">
        <v>60</v>
      </c>
      <c r="E98" s="142"/>
      <c r="F98" s="144"/>
      <c r="G98" s="78"/>
      <c r="H98" s="151"/>
      <c r="I98" s="78"/>
    </row>
    <row r="99" s="100" customFormat="1" ht="24.95" customHeight="1" spans="1:9">
      <c r="A99" s="163">
        <v>91</v>
      </c>
      <c r="B99" s="78" t="s">
        <v>242</v>
      </c>
      <c r="C99" s="142">
        <f t="shared" si="11"/>
        <v>60</v>
      </c>
      <c r="D99" s="144">
        <v>60</v>
      </c>
      <c r="E99" s="142"/>
      <c r="F99" s="144"/>
      <c r="G99" s="78"/>
      <c r="H99" s="151"/>
      <c r="I99" s="78"/>
    </row>
    <row r="100" s="100" customFormat="1" ht="24.95" customHeight="1" spans="1:9">
      <c r="A100" s="163">
        <v>92</v>
      </c>
      <c r="B100" s="78" t="s">
        <v>252</v>
      </c>
      <c r="C100" s="142">
        <f t="shared" si="11"/>
        <v>8</v>
      </c>
      <c r="D100" s="144">
        <v>8</v>
      </c>
      <c r="E100" s="142"/>
      <c r="F100" s="144"/>
      <c r="G100" s="78"/>
      <c r="H100" s="151"/>
      <c r="I100" s="78"/>
    </row>
    <row r="101" s="100" customFormat="1" ht="24.95" customHeight="1" spans="1:9">
      <c r="A101" s="163">
        <v>93</v>
      </c>
      <c r="B101" s="78" t="s">
        <v>244</v>
      </c>
      <c r="C101" s="142">
        <f t="shared" si="11"/>
        <v>50</v>
      </c>
      <c r="D101" s="144">
        <v>50</v>
      </c>
      <c r="E101" s="142"/>
      <c r="F101" s="144"/>
      <c r="G101" s="78"/>
      <c r="H101" s="151"/>
      <c r="I101" s="78"/>
    </row>
    <row r="102" s="100" customFormat="1" ht="24.95" customHeight="1" spans="1:9">
      <c r="A102" s="163">
        <v>94</v>
      </c>
      <c r="B102" s="78" t="s">
        <v>246</v>
      </c>
      <c r="C102" s="142">
        <f t="shared" si="11"/>
        <v>60</v>
      </c>
      <c r="D102" s="144">
        <v>60</v>
      </c>
      <c r="E102" s="142"/>
      <c r="F102" s="144"/>
      <c r="G102" s="78"/>
      <c r="H102" s="151"/>
      <c r="I102" s="78"/>
    </row>
    <row r="103" s="100" customFormat="1" ht="24.95" customHeight="1" spans="1:9">
      <c r="A103" s="163">
        <v>95</v>
      </c>
      <c r="B103" s="78" t="s">
        <v>641</v>
      </c>
      <c r="C103" s="142">
        <f t="shared" si="11"/>
        <v>100</v>
      </c>
      <c r="D103" s="144">
        <v>100</v>
      </c>
      <c r="E103" s="142"/>
      <c r="F103" s="144"/>
      <c r="G103" s="78"/>
      <c r="H103" s="151"/>
      <c r="I103" s="78"/>
    </row>
    <row r="104" s="100" customFormat="1" ht="87" customHeight="1" spans="1:9">
      <c r="A104" s="163">
        <v>96</v>
      </c>
      <c r="B104" s="78" t="s">
        <v>642</v>
      </c>
      <c r="C104" s="142">
        <f t="shared" si="11"/>
        <v>7128</v>
      </c>
      <c r="D104" s="142"/>
      <c r="E104" s="142">
        <f t="shared" si="12"/>
        <v>7128</v>
      </c>
      <c r="F104" s="144"/>
      <c r="G104" s="78"/>
      <c r="H104" s="144">
        <v>7128</v>
      </c>
      <c r="I104" s="78" t="s">
        <v>643</v>
      </c>
    </row>
    <row r="105" s="100" customFormat="1" ht="40.5" customHeight="1" spans="1:9">
      <c r="A105" s="163">
        <v>97</v>
      </c>
      <c r="B105" s="154" t="s">
        <v>644</v>
      </c>
      <c r="C105" s="142">
        <f t="shared" ref="C105:F105" si="13">SUM(C106:C111)</f>
        <v>18631</v>
      </c>
      <c r="D105" s="142">
        <f t="shared" si="13"/>
        <v>146</v>
      </c>
      <c r="E105" s="142">
        <f t="shared" si="13"/>
        <v>18485</v>
      </c>
      <c r="F105" s="142">
        <f t="shared" si="13"/>
        <v>265</v>
      </c>
      <c r="G105" s="155">
        <f>E105-H105</f>
        <v>265</v>
      </c>
      <c r="H105" s="142">
        <f>SUM(H106:H111)</f>
        <v>18220</v>
      </c>
      <c r="I105" s="142"/>
    </row>
    <row r="106" s="100" customFormat="1" ht="39.75" customHeight="1" spans="1:9">
      <c r="A106" s="163">
        <v>98</v>
      </c>
      <c r="B106" s="147" t="s">
        <v>106</v>
      </c>
      <c r="C106" s="142">
        <f t="shared" si="11"/>
        <v>180</v>
      </c>
      <c r="D106" s="148"/>
      <c r="E106" s="142">
        <f t="shared" si="12"/>
        <v>180</v>
      </c>
      <c r="F106" s="144">
        <v>180</v>
      </c>
      <c r="G106" s="149" t="s">
        <v>645</v>
      </c>
      <c r="H106" s="146"/>
      <c r="I106" s="78"/>
    </row>
    <row r="107" s="100" customFormat="1" ht="41.1" customHeight="1" spans="1:9">
      <c r="A107" s="163">
        <v>99</v>
      </c>
      <c r="B107" s="141" t="s">
        <v>120</v>
      </c>
      <c r="C107" s="142">
        <f t="shared" si="11"/>
        <v>50</v>
      </c>
      <c r="D107" s="143"/>
      <c r="E107" s="142">
        <f t="shared" si="12"/>
        <v>50</v>
      </c>
      <c r="F107" s="144">
        <v>50</v>
      </c>
      <c r="G107" s="145" t="s">
        <v>646</v>
      </c>
      <c r="H107" s="146"/>
      <c r="I107" s="78"/>
    </row>
    <row r="108" s="100" customFormat="1" ht="78.75" customHeight="1" spans="1:9">
      <c r="A108" s="163">
        <v>100</v>
      </c>
      <c r="B108" s="78" t="s">
        <v>647</v>
      </c>
      <c r="C108" s="142">
        <f t="shared" si="11"/>
        <v>3240</v>
      </c>
      <c r="D108" s="144">
        <v>80</v>
      </c>
      <c r="E108" s="142">
        <f t="shared" si="12"/>
        <v>3160</v>
      </c>
      <c r="F108" s="144">
        <v>10</v>
      </c>
      <c r="G108" s="78" t="s">
        <v>648</v>
      </c>
      <c r="H108" s="151">
        <v>3150</v>
      </c>
      <c r="I108" s="78" t="s">
        <v>649</v>
      </c>
    </row>
    <row r="109" s="100" customFormat="1" ht="30" customHeight="1" spans="1:9">
      <c r="A109" s="163">
        <v>101</v>
      </c>
      <c r="B109" s="78" t="s">
        <v>256</v>
      </c>
      <c r="C109" s="142">
        <f t="shared" si="11"/>
        <v>70</v>
      </c>
      <c r="D109" s="144">
        <v>45</v>
      </c>
      <c r="E109" s="142">
        <f t="shared" si="12"/>
        <v>25</v>
      </c>
      <c r="F109" s="144">
        <v>25</v>
      </c>
      <c r="G109" s="78" t="s">
        <v>650</v>
      </c>
      <c r="H109" s="151"/>
      <c r="I109" s="78"/>
    </row>
    <row r="110" s="100" customFormat="1" ht="30" customHeight="1" spans="1:9">
      <c r="A110" s="163">
        <v>102</v>
      </c>
      <c r="B110" s="78" t="s">
        <v>230</v>
      </c>
      <c r="C110" s="142">
        <f t="shared" si="11"/>
        <v>21</v>
      </c>
      <c r="D110" s="144">
        <v>21</v>
      </c>
      <c r="E110" s="142"/>
      <c r="F110" s="144"/>
      <c r="G110" s="78"/>
      <c r="H110" s="151"/>
      <c r="I110" s="78"/>
    </row>
    <row r="111" s="100" customFormat="1" ht="99.95" customHeight="1" spans="1:9">
      <c r="A111" s="163">
        <v>103</v>
      </c>
      <c r="B111" s="150" t="s">
        <v>651</v>
      </c>
      <c r="C111" s="142">
        <f t="shared" si="11"/>
        <v>15070</v>
      </c>
      <c r="D111" s="144"/>
      <c r="E111" s="142">
        <f t="shared" si="12"/>
        <v>15070</v>
      </c>
      <c r="F111" s="144"/>
      <c r="G111" s="78"/>
      <c r="H111" s="151">
        <f>11798-500-3000+6772</f>
        <v>15070</v>
      </c>
      <c r="I111" s="78" t="s">
        <v>652</v>
      </c>
    </row>
    <row r="112" s="100" customFormat="1" ht="42" customHeight="1" spans="1:9">
      <c r="A112" s="163">
        <v>104</v>
      </c>
      <c r="B112" s="154" t="s">
        <v>653</v>
      </c>
      <c r="C112" s="142">
        <f t="shared" ref="C112:F112" si="14">SUM(C113:C124)</f>
        <v>15259</v>
      </c>
      <c r="D112" s="142">
        <f t="shared" si="14"/>
        <v>1165</v>
      </c>
      <c r="E112" s="142">
        <f t="shared" si="14"/>
        <v>14094</v>
      </c>
      <c r="F112" s="142">
        <f t="shared" si="14"/>
        <v>3749</v>
      </c>
      <c r="G112" s="155">
        <f>E112-H112</f>
        <v>3749</v>
      </c>
      <c r="H112" s="142">
        <f>SUM(H113:H124)</f>
        <v>10345</v>
      </c>
      <c r="I112" s="142"/>
    </row>
    <row r="113" s="100" customFormat="1" ht="113.1" customHeight="1" spans="1:9">
      <c r="A113" s="163">
        <v>105</v>
      </c>
      <c r="B113" s="78" t="s">
        <v>114</v>
      </c>
      <c r="C113" s="142">
        <f t="shared" ref="C113:C124" si="15">D113+E113</f>
        <v>3715</v>
      </c>
      <c r="D113" s="144">
        <v>165</v>
      </c>
      <c r="E113" s="142">
        <f t="shared" ref="E113:E124" si="16">F113+H113</f>
        <v>3550</v>
      </c>
      <c r="F113" s="144">
        <v>540</v>
      </c>
      <c r="G113" s="78" t="s">
        <v>654</v>
      </c>
      <c r="H113" s="151">
        <v>3010</v>
      </c>
      <c r="I113" s="78" t="s">
        <v>655</v>
      </c>
    </row>
    <row r="114" s="100" customFormat="1" ht="128.1" customHeight="1" spans="1:9">
      <c r="A114" s="163">
        <v>106</v>
      </c>
      <c r="B114" s="78" t="s">
        <v>208</v>
      </c>
      <c r="C114" s="142">
        <f t="shared" si="15"/>
        <v>929</v>
      </c>
      <c r="D114" s="144">
        <v>260</v>
      </c>
      <c r="E114" s="142">
        <f t="shared" si="16"/>
        <v>669</v>
      </c>
      <c r="F114" s="144">
        <v>519</v>
      </c>
      <c r="G114" s="164" t="s">
        <v>656</v>
      </c>
      <c r="H114" s="151">
        <v>150</v>
      </c>
      <c r="I114" s="78" t="s">
        <v>657</v>
      </c>
    </row>
    <row r="115" s="100" customFormat="1" ht="44.1" customHeight="1" spans="1:9">
      <c r="A115" s="163">
        <v>107</v>
      </c>
      <c r="B115" s="78" t="s">
        <v>210</v>
      </c>
      <c r="C115" s="142">
        <f t="shared" si="15"/>
        <v>50</v>
      </c>
      <c r="D115" s="144">
        <v>15</v>
      </c>
      <c r="E115" s="142">
        <f t="shared" si="16"/>
        <v>35</v>
      </c>
      <c r="F115" s="144">
        <v>35</v>
      </c>
      <c r="G115" s="78" t="s">
        <v>658</v>
      </c>
      <c r="H115" s="151"/>
      <c r="I115" s="78"/>
    </row>
    <row r="116" s="100" customFormat="1" ht="39" customHeight="1" spans="1:9">
      <c r="A116" s="163">
        <v>108</v>
      </c>
      <c r="B116" s="78" t="s">
        <v>212</v>
      </c>
      <c r="C116" s="142">
        <f t="shared" si="15"/>
        <v>44</v>
      </c>
      <c r="D116" s="144">
        <v>24</v>
      </c>
      <c r="E116" s="142">
        <f t="shared" si="16"/>
        <v>20</v>
      </c>
      <c r="F116" s="144">
        <v>20</v>
      </c>
      <c r="G116" s="78" t="s">
        <v>659</v>
      </c>
      <c r="H116" s="151"/>
      <c r="I116" s="78"/>
    </row>
    <row r="117" s="102" customFormat="1" ht="57" customHeight="1" spans="1:9">
      <c r="A117" s="163">
        <v>109</v>
      </c>
      <c r="B117" s="78" t="s">
        <v>660</v>
      </c>
      <c r="C117" s="142">
        <f t="shared" si="15"/>
        <v>200</v>
      </c>
      <c r="D117" s="144">
        <v>15</v>
      </c>
      <c r="E117" s="142">
        <f t="shared" si="16"/>
        <v>185</v>
      </c>
      <c r="F117" s="144">
        <v>185</v>
      </c>
      <c r="G117" s="78" t="s">
        <v>661</v>
      </c>
      <c r="H117" s="151"/>
      <c r="I117" s="78"/>
    </row>
    <row r="118" s="100" customFormat="1" ht="26.1" customHeight="1" spans="1:9">
      <c r="A118" s="163">
        <v>110</v>
      </c>
      <c r="B118" s="78" t="s">
        <v>662</v>
      </c>
      <c r="C118" s="142">
        <f t="shared" si="15"/>
        <v>55</v>
      </c>
      <c r="D118" s="144">
        <v>45</v>
      </c>
      <c r="E118" s="142">
        <f t="shared" si="16"/>
        <v>10</v>
      </c>
      <c r="F118" s="144">
        <v>10</v>
      </c>
      <c r="G118" s="78" t="s">
        <v>663</v>
      </c>
      <c r="H118" s="151"/>
      <c r="I118" s="78"/>
    </row>
    <row r="119" s="102" customFormat="1" ht="102.95" customHeight="1" spans="1:9">
      <c r="A119" s="163">
        <v>111</v>
      </c>
      <c r="B119" s="78" t="s">
        <v>220</v>
      </c>
      <c r="C119" s="142">
        <f t="shared" si="15"/>
        <v>1850</v>
      </c>
      <c r="D119" s="144">
        <v>450</v>
      </c>
      <c r="E119" s="142">
        <f t="shared" si="16"/>
        <v>1400</v>
      </c>
      <c r="F119" s="144">
        <v>1400</v>
      </c>
      <c r="G119" s="78" t="s">
        <v>664</v>
      </c>
      <c r="H119" s="151"/>
      <c r="I119" s="78"/>
    </row>
    <row r="120" s="102" customFormat="1" ht="92.1" customHeight="1" spans="1:9">
      <c r="A120" s="163">
        <v>112</v>
      </c>
      <c r="B120" s="78" t="s">
        <v>258</v>
      </c>
      <c r="C120" s="142">
        <f t="shared" si="15"/>
        <v>990</v>
      </c>
      <c r="D120" s="144">
        <v>160</v>
      </c>
      <c r="E120" s="142">
        <f t="shared" si="16"/>
        <v>830</v>
      </c>
      <c r="F120" s="144">
        <v>830</v>
      </c>
      <c r="G120" s="78" t="s">
        <v>665</v>
      </c>
      <c r="H120" s="151"/>
      <c r="I120" s="78"/>
    </row>
    <row r="121" s="100" customFormat="1" ht="42.95" customHeight="1" spans="1:9">
      <c r="A121" s="163">
        <v>113</v>
      </c>
      <c r="B121" s="78" t="s">
        <v>666</v>
      </c>
      <c r="C121" s="142">
        <f t="shared" si="15"/>
        <v>28</v>
      </c>
      <c r="D121" s="144">
        <v>28</v>
      </c>
      <c r="E121" s="142"/>
      <c r="F121" s="144"/>
      <c r="G121" s="165"/>
      <c r="H121" s="166"/>
      <c r="I121" s="78"/>
    </row>
    <row r="122" s="100" customFormat="1" ht="27" customHeight="1" spans="1:9">
      <c r="A122" s="163">
        <v>114</v>
      </c>
      <c r="B122" s="78" t="s">
        <v>428</v>
      </c>
      <c r="C122" s="142">
        <f t="shared" si="15"/>
        <v>3</v>
      </c>
      <c r="D122" s="144">
        <v>3</v>
      </c>
      <c r="E122" s="142"/>
      <c r="F122" s="144"/>
      <c r="G122" s="78"/>
      <c r="H122" s="151"/>
      <c r="I122" s="78"/>
    </row>
    <row r="123" s="100" customFormat="1" ht="51" customHeight="1" spans="1:9">
      <c r="A123" s="163">
        <v>115</v>
      </c>
      <c r="B123" s="78" t="s">
        <v>629</v>
      </c>
      <c r="C123" s="142">
        <v>210</v>
      </c>
      <c r="D123" s="144"/>
      <c r="E123" s="142">
        <v>210</v>
      </c>
      <c r="F123" s="144">
        <v>210</v>
      </c>
      <c r="G123" s="78" t="s">
        <v>667</v>
      </c>
      <c r="H123" s="151"/>
      <c r="I123" s="78"/>
    </row>
    <row r="124" s="102" customFormat="1" ht="57" customHeight="1" spans="1:9">
      <c r="A124" s="163">
        <v>116</v>
      </c>
      <c r="B124" s="78" t="s">
        <v>668</v>
      </c>
      <c r="C124" s="142">
        <f t="shared" si="15"/>
        <v>7185</v>
      </c>
      <c r="D124" s="142"/>
      <c r="E124" s="142">
        <f t="shared" si="16"/>
        <v>7185</v>
      </c>
      <c r="F124" s="144"/>
      <c r="G124" s="78"/>
      <c r="H124" s="144">
        <v>7185</v>
      </c>
      <c r="I124" s="78" t="s">
        <v>669</v>
      </c>
    </row>
    <row r="125" s="100" customFormat="1" ht="42.95" customHeight="1" spans="1:9">
      <c r="A125" s="163">
        <v>117</v>
      </c>
      <c r="B125" s="126" t="s">
        <v>670</v>
      </c>
      <c r="C125" s="142">
        <f t="shared" ref="C125:F125" si="17">SUM(C126:C142)</f>
        <v>11913</v>
      </c>
      <c r="D125" s="142">
        <f t="shared" si="17"/>
        <v>1203</v>
      </c>
      <c r="E125" s="142">
        <f t="shared" si="17"/>
        <v>10710</v>
      </c>
      <c r="F125" s="142">
        <f t="shared" si="17"/>
        <v>1876</v>
      </c>
      <c r="G125" s="167">
        <f>E125-H125</f>
        <v>1876</v>
      </c>
      <c r="H125" s="142">
        <f>SUM(H126:H142)</f>
        <v>8834</v>
      </c>
      <c r="I125" s="169"/>
    </row>
    <row r="126" s="100" customFormat="1" ht="69" customHeight="1" spans="1:9">
      <c r="A126" s="163">
        <v>118</v>
      </c>
      <c r="B126" s="78" t="s">
        <v>364</v>
      </c>
      <c r="C126" s="142">
        <f t="shared" ref="C126:C158" si="18">D126+E126</f>
        <v>555</v>
      </c>
      <c r="D126" s="144">
        <v>155</v>
      </c>
      <c r="E126" s="142">
        <f t="shared" ref="E126:E158" si="19">F126+H126</f>
        <v>400</v>
      </c>
      <c r="F126" s="144">
        <v>130</v>
      </c>
      <c r="G126" s="78" t="s">
        <v>671</v>
      </c>
      <c r="H126" s="151">
        <v>270</v>
      </c>
      <c r="I126" s="78" t="s">
        <v>672</v>
      </c>
    </row>
    <row r="127" s="100" customFormat="1" ht="75" customHeight="1" spans="1:9">
      <c r="A127" s="163">
        <v>119</v>
      </c>
      <c r="B127" s="78" t="s">
        <v>366</v>
      </c>
      <c r="C127" s="142">
        <f t="shared" si="18"/>
        <v>410</v>
      </c>
      <c r="D127" s="144">
        <v>175</v>
      </c>
      <c r="E127" s="142">
        <f t="shared" si="19"/>
        <v>235</v>
      </c>
      <c r="F127" s="144">
        <v>110</v>
      </c>
      <c r="G127" s="78" t="s">
        <v>673</v>
      </c>
      <c r="H127" s="151">
        <v>125</v>
      </c>
      <c r="I127" s="78" t="s">
        <v>674</v>
      </c>
    </row>
    <row r="128" s="100" customFormat="1" ht="63.95" customHeight="1" spans="1:9">
      <c r="A128" s="163">
        <v>120</v>
      </c>
      <c r="B128" s="78" t="s">
        <v>368</v>
      </c>
      <c r="C128" s="142">
        <f t="shared" si="18"/>
        <v>157</v>
      </c>
      <c r="D128" s="144">
        <v>69</v>
      </c>
      <c r="E128" s="142">
        <f t="shared" si="19"/>
        <v>88</v>
      </c>
      <c r="F128" s="144">
        <v>88</v>
      </c>
      <c r="G128" s="78" t="s">
        <v>675</v>
      </c>
      <c r="H128" s="151"/>
      <c r="I128" s="170"/>
    </row>
    <row r="129" s="100" customFormat="1" ht="29.1" customHeight="1" spans="1:9">
      <c r="A129" s="163">
        <v>121</v>
      </c>
      <c r="B129" s="78" t="s">
        <v>372</v>
      </c>
      <c r="C129" s="142">
        <f t="shared" si="18"/>
        <v>152</v>
      </c>
      <c r="D129" s="144">
        <v>18</v>
      </c>
      <c r="E129" s="142">
        <f t="shared" si="19"/>
        <v>134</v>
      </c>
      <c r="F129" s="144">
        <v>134</v>
      </c>
      <c r="G129" s="78" t="s">
        <v>676</v>
      </c>
      <c r="H129" s="151"/>
      <c r="I129" s="78"/>
    </row>
    <row r="130" s="100" customFormat="1" ht="42.95" customHeight="1" spans="1:9">
      <c r="A130" s="163">
        <v>122</v>
      </c>
      <c r="B130" s="78" t="s">
        <v>374</v>
      </c>
      <c r="C130" s="142">
        <f t="shared" si="18"/>
        <v>270</v>
      </c>
      <c r="D130" s="144">
        <v>110</v>
      </c>
      <c r="E130" s="142">
        <f t="shared" si="19"/>
        <v>160</v>
      </c>
      <c r="F130" s="144">
        <v>160</v>
      </c>
      <c r="G130" s="78" t="s">
        <v>677</v>
      </c>
      <c r="H130" s="151"/>
      <c r="I130" s="78"/>
    </row>
    <row r="131" s="100" customFormat="1" ht="39" customHeight="1" spans="1:9">
      <c r="A131" s="163">
        <v>123</v>
      </c>
      <c r="B131" s="78" t="s">
        <v>376</v>
      </c>
      <c r="C131" s="142">
        <f t="shared" si="18"/>
        <v>165</v>
      </c>
      <c r="D131" s="144">
        <v>116</v>
      </c>
      <c r="E131" s="142">
        <f t="shared" si="19"/>
        <v>49</v>
      </c>
      <c r="F131" s="144">
        <v>49</v>
      </c>
      <c r="G131" s="78" t="s">
        <v>678</v>
      </c>
      <c r="H131" s="151"/>
      <c r="I131" s="78"/>
    </row>
    <row r="132" s="100" customFormat="1" ht="72.95" customHeight="1" spans="1:9">
      <c r="A132" s="163">
        <v>124</v>
      </c>
      <c r="B132" s="78" t="s">
        <v>382</v>
      </c>
      <c r="C132" s="142">
        <f t="shared" si="18"/>
        <v>1520</v>
      </c>
      <c r="D132" s="144">
        <v>290</v>
      </c>
      <c r="E132" s="142">
        <f t="shared" si="19"/>
        <v>1230</v>
      </c>
      <c r="F132" s="144">
        <v>610</v>
      </c>
      <c r="G132" s="78" t="s">
        <v>679</v>
      </c>
      <c r="H132" s="151">
        <v>620</v>
      </c>
      <c r="I132" s="78" t="s">
        <v>680</v>
      </c>
    </row>
    <row r="133" s="100" customFormat="1" ht="42.95" customHeight="1" spans="1:9">
      <c r="A133" s="163">
        <v>125</v>
      </c>
      <c r="B133" s="78" t="s">
        <v>384</v>
      </c>
      <c r="C133" s="142">
        <f t="shared" si="18"/>
        <v>35</v>
      </c>
      <c r="D133" s="144">
        <v>15</v>
      </c>
      <c r="E133" s="142">
        <f t="shared" si="19"/>
        <v>20</v>
      </c>
      <c r="F133" s="144"/>
      <c r="G133" s="78"/>
      <c r="H133" s="151">
        <v>20</v>
      </c>
      <c r="I133" s="78" t="s">
        <v>681</v>
      </c>
    </row>
    <row r="134" s="100" customFormat="1" ht="59.1" customHeight="1" spans="1:9">
      <c r="A134" s="163">
        <v>126</v>
      </c>
      <c r="B134" s="78" t="s">
        <v>386</v>
      </c>
      <c r="C134" s="142">
        <f t="shared" si="18"/>
        <v>278</v>
      </c>
      <c r="D134" s="144">
        <v>68</v>
      </c>
      <c r="E134" s="142">
        <f t="shared" si="19"/>
        <v>210</v>
      </c>
      <c r="F134" s="144">
        <v>210</v>
      </c>
      <c r="G134" s="78" t="s">
        <v>682</v>
      </c>
      <c r="H134" s="151"/>
      <c r="I134" s="78"/>
    </row>
    <row r="135" s="100" customFormat="1" ht="47.1" customHeight="1" spans="1:9">
      <c r="A135" s="163">
        <v>127</v>
      </c>
      <c r="B135" s="78" t="s">
        <v>388</v>
      </c>
      <c r="C135" s="142">
        <f t="shared" si="18"/>
        <v>54</v>
      </c>
      <c r="D135" s="144">
        <v>28</v>
      </c>
      <c r="E135" s="142">
        <f t="shared" si="19"/>
        <v>26</v>
      </c>
      <c r="F135" s="144">
        <v>10</v>
      </c>
      <c r="G135" s="78" t="s">
        <v>683</v>
      </c>
      <c r="H135" s="151">
        <v>16</v>
      </c>
      <c r="I135" s="78" t="s">
        <v>684</v>
      </c>
    </row>
    <row r="136" s="100" customFormat="1" ht="41.1" customHeight="1" spans="1:9">
      <c r="A136" s="163">
        <v>128</v>
      </c>
      <c r="B136" s="78" t="s">
        <v>501</v>
      </c>
      <c r="C136" s="142">
        <f t="shared" si="18"/>
        <v>223</v>
      </c>
      <c r="D136" s="144">
        <v>60</v>
      </c>
      <c r="E136" s="142">
        <f t="shared" si="19"/>
        <v>163</v>
      </c>
      <c r="F136" s="144">
        <v>163</v>
      </c>
      <c r="G136" s="78" t="s">
        <v>685</v>
      </c>
      <c r="H136" s="151"/>
      <c r="I136" s="78"/>
    </row>
    <row r="137" s="100" customFormat="1" ht="38.1" customHeight="1" spans="1:9">
      <c r="A137" s="163">
        <v>129</v>
      </c>
      <c r="B137" s="78" t="s">
        <v>378</v>
      </c>
      <c r="C137" s="142">
        <f t="shared" si="18"/>
        <v>51</v>
      </c>
      <c r="D137" s="144">
        <v>51</v>
      </c>
      <c r="E137" s="142"/>
      <c r="F137" s="144"/>
      <c r="G137" s="78"/>
      <c r="H137" s="151"/>
      <c r="I137" s="78"/>
    </row>
    <row r="138" s="100" customFormat="1" ht="57.95" customHeight="1" spans="1:9">
      <c r="A138" s="163">
        <v>130</v>
      </c>
      <c r="B138" s="78" t="s">
        <v>380</v>
      </c>
      <c r="C138" s="142">
        <f t="shared" si="18"/>
        <v>21</v>
      </c>
      <c r="D138" s="144">
        <v>21</v>
      </c>
      <c r="E138" s="142"/>
      <c r="F138" s="144"/>
      <c r="G138" s="78"/>
      <c r="H138" s="151"/>
      <c r="I138" s="78"/>
    </row>
    <row r="139" s="100" customFormat="1" ht="21.95" customHeight="1" spans="1:9">
      <c r="A139" s="163">
        <v>131</v>
      </c>
      <c r="B139" s="78" t="s">
        <v>370</v>
      </c>
      <c r="C139" s="142">
        <f t="shared" si="18"/>
        <v>27</v>
      </c>
      <c r="D139" s="144">
        <v>27</v>
      </c>
      <c r="E139" s="142"/>
      <c r="F139" s="144"/>
      <c r="G139" s="78"/>
      <c r="H139" s="151"/>
      <c r="I139" s="78"/>
    </row>
    <row r="140" s="100" customFormat="1" ht="27.95" customHeight="1" spans="1:9">
      <c r="A140" s="163">
        <v>132</v>
      </c>
      <c r="B140" s="78" t="s">
        <v>412</v>
      </c>
      <c r="C140" s="142">
        <f t="shared" si="18"/>
        <v>172</v>
      </c>
      <c r="D140" s="144"/>
      <c r="E140" s="142">
        <f>F140+H140</f>
        <v>172</v>
      </c>
      <c r="F140" s="144">
        <v>12</v>
      </c>
      <c r="G140" s="78" t="s">
        <v>686</v>
      </c>
      <c r="H140" s="151">
        <v>160</v>
      </c>
      <c r="I140" s="78" t="s">
        <v>687</v>
      </c>
    </row>
    <row r="141" s="100" customFormat="1" ht="43.5" customHeight="1" spans="1:9">
      <c r="A141" s="163">
        <v>133</v>
      </c>
      <c r="B141" s="78" t="s">
        <v>629</v>
      </c>
      <c r="C141" s="142">
        <v>200</v>
      </c>
      <c r="D141" s="144"/>
      <c r="E141" s="142">
        <v>200</v>
      </c>
      <c r="F141" s="144">
        <v>200</v>
      </c>
      <c r="G141" s="78" t="s">
        <v>688</v>
      </c>
      <c r="H141" s="151"/>
      <c r="I141" s="78"/>
    </row>
    <row r="142" s="100" customFormat="1" ht="57" customHeight="1" spans="1:9">
      <c r="A142" s="163">
        <v>134</v>
      </c>
      <c r="B142" s="78" t="s">
        <v>689</v>
      </c>
      <c r="C142" s="142">
        <f t="shared" si="18"/>
        <v>7623</v>
      </c>
      <c r="D142" s="144">
        <v>0</v>
      </c>
      <c r="E142" s="142">
        <f t="shared" si="19"/>
        <v>7623</v>
      </c>
      <c r="F142" s="144"/>
      <c r="G142" s="78"/>
      <c r="H142" s="144">
        <v>7623</v>
      </c>
      <c r="I142" s="78" t="s">
        <v>690</v>
      </c>
    </row>
    <row r="143" s="100" customFormat="1" ht="24.95" customHeight="1" spans="1:9">
      <c r="A143" s="163">
        <v>135</v>
      </c>
      <c r="B143" s="154" t="s">
        <v>691</v>
      </c>
      <c r="C143" s="142">
        <f t="shared" ref="C143:F143" si="20">SUM(C144:C158)</f>
        <v>26793</v>
      </c>
      <c r="D143" s="142">
        <f t="shared" si="20"/>
        <v>821</v>
      </c>
      <c r="E143" s="142">
        <f t="shared" si="20"/>
        <v>25972</v>
      </c>
      <c r="F143" s="142">
        <f t="shared" si="20"/>
        <v>1472</v>
      </c>
      <c r="G143" s="155">
        <f>E143-H143</f>
        <v>1472</v>
      </c>
      <c r="H143" s="142">
        <f>SUM(H144:H158)</f>
        <v>24500</v>
      </c>
      <c r="I143" s="142"/>
    </row>
    <row r="144" s="100" customFormat="1" ht="32.1" customHeight="1" spans="1:9">
      <c r="A144" s="163">
        <v>136</v>
      </c>
      <c r="B144" s="78" t="s">
        <v>364</v>
      </c>
      <c r="C144" s="142">
        <f t="shared" si="18"/>
        <v>5</v>
      </c>
      <c r="D144" s="142"/>
      <c r="E144" s="142">
        <f t="shared" si="19"/>
        <v>5</v>
      </c>
      <c r="F144" s="144">
        <v>5</v>
      </c>
      <c r="G144" s="171" t="s">
        <v>692</v>
      </c>
      <c r="H144" s="142"/>
      <c r="I144" s="168"/>
    </row>
    <row r="145" s="100" customFormat="1" ht="90.95" customHeight="1" spans="1:9">
      <c r="A145" s="163">
        <v>137</v>
      </c>
      <c r="B145" s="78" t="s">
        <v>390</v>
      </c>
      <c r="C145" s="142">
        <f t="shared" si="18"/>
        <v>1930</v>
      </c>
      <c r="D145" s="144">
        <v>265</v>
      </c>
      <c r="E145" s="142">
        <f t="shared" si="19"/>
        <v>1665</v>
      </c>
      <c r="F145" s="144">
        <v>453</v>
      </c>
      <c r="G145" s="78" t="s">
        <v>693</v>
      </c>
      <c r="H145" s="151">
        <v>1212</v>
      </c>
      <c r="I145" s="156" t="s">
        <v>694</v>
      </c>
    </row>
    <row r="146" s="100" customFormat="1" ht="42" customHeight="1" spans="1:9">
      <c r="A146" s="163">
        <v>138</v>
      </c>
      <c r="B146" s="78" t="s">
        <v>392</v>
      </c>
      <c r="C146" s="142">
        <f t="shared" si="18"/>
        <v>234</v>
      </c>
      <c r="D146" s="144">
        <v>204</v>
      </c>
      <c r="E146" s="142">
        <f t="shared" si="19"/>
        <v>30</v>
      </c>
      <c r="F146" s="144">
        <v>30</v>
      </c>
      <c r="G146" s="78" t="s">
        <v>695</v>
      </c>
      <c r="H146" s="151"/>
      <c r="I146" s="78"/>
    </row>
    <row r="147" s="100" customFormat="1" ht="29.1" customHeight="1" spans="1:9">
      <c r="A147" s="163">
        <v>139</v>
      </c>
      <c r="B147" s="78" t="s">
        <v>394</v>
      </c>
      <c r="C147" s="142">
        <f t="shared" si="18"/>
        <v>84</v>
      </c>
      <c r="D147" s="144">
        <v>42</v>
      </c>
      <c r="E147" s="142">
        <f t="shared" si="19"/>
        <v>42</v>
      </c>
      <c r="F147" s="144">
        <v>42</v>
      </c>
      <c r="G147" s="78" t="s">
        <v>696</v>
      </c>
      <c r="H147" s="151"/>
      <c r="I147" s="78"/>
    </row>
    <row r="148" s="100" customFormat="1" ht="29.1" customHeight="1" spans="1:9">
      <c r="A148" s="163">
        <v>140</v>
      </c>
      <c r="B148" s="78" t="s">
        <v>396</v>
      </c>
      <c r="C148" s="142">
        <f t="shared" si="18"/>
        <v>792</v>
      </c>
      <c r="D148" s="144">
        <v>72</v>
      </c>
      <c r="E148" s="142">
        <f t="shared" si="19"/>
        <v>720</v>
      </c>
      <c r="F148" s="144">
        <v>720</v>
      </c>
      <c r="G148" s="78" t="s">
        <v>697</v>
      </c>
      <c r="H148" s="151"/>
      <c r="I148" s="78"/>
    </row>
    <row r="149" s="100" customFormat="1" ht="29.1" customHeight="1" spans="1:9">
      <c r="A149" s="163">
        <v>141</v>
      </c>
      <c r="B149" s="78" t="s">
        <v>400</v>
      </c>
      <c r="C149" s="142">
        <f t="shared" si="18"/>
        <v>25</v>
      </c>
      <c r="D149" s="144">
        <v>15</v>
      </c>
      <c r="E149" s="142">
        <f t="shared" si="19"/>
        <v>10</v>
      </c>
      <c r="F149" s="144">
        <v>10</v>
      </c>
      <c r="G149" s="78" t="s">
        <v>698</v>
      </c>
      <c r="H149" s="151"/>
      <c r="I149" s="78"/>
    </row>
    <row r="150" s="100" customFormat="1" ht="41.1" customHeight="1" spans="1:9">
      <c r="A150" s="163">
        <v>142</v>
      </c>
      <c r="B150" s="78" t="s">
        <v>402</v>
      </c>
      <c r="C150" s="142">
        <f t="shared" si="18"/>
        <v>45</v>
      </c>
      <c r="D150" s="144">
        <v>15</v>
      </c>
      <c r="E150" s="142">
        <f t="shared" si="19"/>
        <v>30</v>
      </c>
      <c r="F150" s="144">
        <v>30</v>
      </c>
      <c r="G150" s="78" t="s">
        <v>699</v>
      </c>
      <c r="H150" s="151"/>
      <c r="I150" s="78"/>
    </row>
    <row r="151" s="100" customFormat="1" ht="39.95" customHeight="1" spans="1:9">
      <c r="A151" s="163">
        <v>143</v>
      </c>
      <c r="B151" s="78" t="s">
        <v>406</v>
      </c>
      <c r="C151" s="142">
        <f t="shared" si="18"/>
        <v>48</v>
      </c>
      <c r="D151" s="144">
        <v>21</v>
      </c>
      <c r="E151" s="142">
        <f t="shared" si="19"/>
        <v>27</v>
      </c>
      <c r="F151" s="144">
        <v>27</v>
      </c>
      <c r="G151" s="78" t="s">
        <v>700</v>
      </c>
      <c r="H151" s="151"/>
      <c r="I151" s="78"/>
    </row>
    <row r="152" s="100" customFormat="1" ht="42.95" customHeight="1" spans="1:9">
      <c r="A152" s="163">
        <v>144</v>
      </c>
      <c r="B152" s="78" t="s">
        <v>408</v>
      </c>
      <c r="C152" s="142">
        <f t="shared" si="18"/>
        <v>20</v>
      </c>
      <c r="D152" s="144">
        <v>15</v>
      </c>
      <c r="E152" s="142">
        <f t="shared" si="19"/>
        <v>5</v>
      </c>
      <c r="F152" s="144">
        <v>5</v>
      </c>
      <c r="G152" s="78" t="s">
        <v>701</v>
      </c>
      <c r="H152" s="151"/>
      <c r="I152" s="78"/>
    </row>
    <row r="153" s="100" customFormat="1" ht="65.1" customHeight="1" spans="1:9">
      <c r="A153" s="163">
        <v>145</v>
      </c>
      <c r="B153" s="78" t="s">
        <v>420</v>
      </c>
      <c r="C153" s="142">
        <f t="shared" si="18"/>
        <v>225</v>
      </c>
      <c r="D153" s="144">
        <v>85</v>
      </c>
      <c r="E153" s="142">
        <f t="shared" si="19"/>
        <v>140</v>
      </c>
      <c r="F153" s="144">
        <v>140</v>
      </c>
      <c r="G153" s="78" t="s">
        <v>702</v>
      </c>
      <c r="H153" s="151"/>
      <c r="I153" s="78"/>
    </row>
    <row r="154" s="100" customFormat="1" ht="41.1" customHeight="1" spans="1:9">
      <c r="A154" s="163">
        <v>146</v>
      </c>
      <c r="B154" s="78" t="s">
        <v>703</v>
      </c>
      <c r="C154" s="142">
        <f t="shared" si="18"/>
        <v>24</v>
      </c>
      <c r="D154" s="144">
        <v>24</v>
      </c>
      <c r="E154" s="142"/>
      <c r="F154" s="144"/>
      <c r="G154" s="78"/>
      <c r="H154" s="151"/>
      <c r="I154" s="78"/>
    </row>
    <row r="155" s="100" customFormat="1" ht="29.1" customHeight="1" spans="1:9">
      <c r="A155" s="163">
        <v>147</v>
      </c>
      <c r="B155" s="78" t="s">
        <v>398</v>
      </c>
      <c r="C155" s="142">
        <f t="shared" si="18"/>
        <v>48</v>
      </c>
      <c r="D155" s="144">
        <v>48</v>
      </c>
      <c r="E155" s="142"/>
      <c r="F155" s="144"/>
      <c r="G155" s="78"/>
      <c r="H155" s="151"/>
      <c r="I155" s="78"/>
    </row>
    <row r="156" s="100" customFormat="1" ht="41.1" customHeight="1" spans="1:9">
      <c r="A156" s="163">
        <v>148</v>
      </c>
      <c r="B156" s="78" t="s">
        <v>410</v>
      </c>
      <c r="C156" s="142">
        <f t="shared" si="18"/>
        <v>15</v>
      </c>
      <c r="D156" s="144">
        <v>15</v>
      </c>
      <c r="E156" s="142"/>
      <c r="F156" s="144"/>
      <c r="G156" s="78"/>
      <c r="H156" s="151"/>
      <c r="I156" s="78"/>
    </row>
    <row r="157" s="100" customFormat="1" ht="41.1" customHeight="1" spans="1:9">
      <c r="A157" s="163">
        <v>149</v>
      </c>
      <c r="B157" s="78" t="s">
        <v>629</v>
      </c>
      <c r="C157" s="142">
        <v>10</v>
      </c>
      <c r="D157" s="144"/>
      <c r="E157" s="142">
        <v>10</v>
      </c>
      <c r="F157" s="144">
        <v>10</v>
      </c>
      <c r="G157" s="78" t="s">
        <v>704</v>
      </c>
      <c r="H157" s="151"/>
      <c r="I157" s="78"/>
    </row>
    <row r="158" s="100" customFormat="1" ht="81" customHeight="1" spans="1:9">
      <c r="A158" s="163">
        <v>150</v>
      </c>
      <c r="B158" s="78" t="s">
        <v>705</v>
      </c>
      <c r="C158" s="142">
        <f t="shared" si="18"/>
        <v>23288</v>
      </c>
      <c r="D158" s="144"/>
      <c r="E158" s="142">
        <f t="shared" si="19"/>
        <v>23288</v>
      </c>
      <c r="F158" s="144"/>
      <c r="G158" s="78"/>
      <c r="H158" s="151">
        <f>20288+3000</f>
        <v>23288</v>
      </c>
      <c r="I158" s="78" t="s">
        <v>706</v>
      </c>
    </row>
    <row r="159" s="100" customFormat="1" ht="27.95" customHeight="1" spans="1:9">
      <c r="A159" s="163">
        <v>151</v>
      </c>
      <c r="B159" s="126" t="s">
        <v>707</v>
      </c>
      <c r="C159" s="142">
        <f t="shared" ref="C159:F159" si="21">SUM(C160:C165)</f>
        <v>20701</v>
      </c>
      <c r="D159" s="142">
        <f t="shared" si="21"/>
        <v>315</v>
      </c>
      <c r="E159" s="142">
        <f t="shared" si="21"/>
        <v>20386</v>
      </c>
      <c r="F159" s="142">
        <f t="shared" si="21"/>
        <v>690</v>
      </c>
      <c r="G159" s="167">
        <f>E159-H159</f>
        <v>690</v>
      </c>
      <c r="H159" s="142">
        <f>SUM(H160:H165)</f>
        <v>19696</v>
      </c>
      <c r="I159" s="169"/>
    </row>
    <row r="160" s="100" customFormat="1" ht="108.95" customHeight="1" spans="1:9">
      <c r="A160" s="163">
        <v>152</v>
      </c>
      <c r="B160" s="78" t="s">
        <v>278</v>
      </c>
      <c r="C160" s="142">
        <f t="shared" ref="C160:C165" si="22">D160+E160</f>
        <v>743</v>
      </c>
      <c r="D160" s="144">
        <v>225</v>
      </c>
      <c r="E160" s="142">
        <f t="shared" ref="E160:E165" si="23">F160+H160</f>
        <v>518</v>
      </c>
      <c r="F160" s="144">
        <v>518</v>
      </c>
      <c r="G160" s="78" t="s">
        <v>708</v>
      </c>
      <c r="H160" s="151"/>
      <c r="I160" s="78"/>
    </row>
    <row r="161" s="100" customFormat="1" ht="41.1" customHeight="1" spans="1:9">
      <c r="A161" s="163">
        <v>153</v>
      </c>
      <c r="B161" s="150" t="s">
        <v>280</v>
      </c>
      <c r="C161" s="142">
        <f t="shared" si="22"/>
        <v>205</v>
      </c>
      <c r="D161" s="144">
        <v>45</v>
      </c>
      <c r="E161" s="142">
        <f t="shared" si="23"/>
        <v>160</v>
      </c>
      <c r="F161" s="144">
        <v>160</v>
      </c>
      <c r="G161" s="78" t="s">
        <v>709</v>
      </c>
      <c r="H161" s="151"/>
      <c r="I161" s="78"/>
    </row>
    <row r="162" s="100" customFormat="1" ht="29.1" customHeight="1" spans="1:9">
      <c r="A162" s="163">
        <v>154</v>
      </c>
      <c r="B162" s="150" t="s">
        <v>710</v>
      </c>
      <c r="C162" s="142">
        <f t="shared" si="22"/>
        <v>27</v>
      </c>
      <c r="D162" s="144">
        <v>15</v>
      </c>
      <c r="E162" s="142">
        <f t="shared" si="23"/>
        <v>12</v>
      </c>
      <c r="F162" s="144">
        <v>12</v>
      </c>
      <c r="G162" s="78" t="s">
        <v>711</v>
      </c>
      <c r="H162" s="151"/>
      <c r="I162" s="78"/>
    </row>
    <row r="163" s="100" customFormat="1" ht="41.1" customHeight="1" spans="1:9">
      <c r="A163" s="163">
        <v>155</v>
      </c>
      <c r="B163" s="78" t="s">
        <v>282</v>
      </c>
      <c r="C163" s="142">
        <f t="shared" si="22"/>
        <v>15</v>
      </c>
      <c r="D163" s="144">
        <v>15</v>
      </c>
      <c r="E163" s="142"/>
      <c r="F163" s="144"/>
      <c r="G163" s="78"/>
      <c r="H163" s="151"/>
      <c r="I163" s="78"/>
    </row>
    <row r="164" s="100" customFormat="1" ht="41.1" customHeight="1" spans="1:9">
      <c r="A164" s="163">
        <v>156</v>
      </c>
      <c r="B164" s="78" t="s">
        <v>284</v>
      </c>
      <c r="C164" s="142">
        <f t="shared" si="22"/>
        <v>15</v>
      </c>
      <c r="D164" s="144">
        <v>15</v>
      </c>
      <c r="E164" s="142"/>
      <c r="F164" s="144"/>
      <c r="G164" s="78"/>
      <c r="H164" s="151"/>
      <c r="I164" s="78"/>
    </row>
    <row r="165" s="100" customFormat="1" ht="93" customHeight="1" spans="1:9">
      <c r="A165" s="163">
        <v>157</v>
      </c>
      <c r="B165" s="150" t="s">
        <v>712</v>
      </c>
      <c r="C165" s="142">
        <f t="shared" si="22"/>
        <v>19696</v>
      </c>
      <c r="D165" s="144"/>
      <c r="E165" s="142">
        <f t="shared" si="23"/>
        <v>19696</v>
      </c>
      <c r="F165" s="144"/>
      <c r="G165" s="78"/>
      <c r="H165" s="151">
        <v>19696</v>
      </c>
      <c r="I165" s="78" t="s">
        <v>713</v>
      </c>
    </row>
    <row r="166" s="100" customFormat="1" ht="26.1" customHeight="1" spans="1:9">
      <c r="A166" s="163">
        <v>158</v>
      </c>
      <c r="B166" s="154" t="s">
        <v>714</v>
      </c>
      <c r="C166" s="142">
        <f t="shared" ref="C166:F166" si="24">SUM(C167:C178)</f>
        <v>108293</v>
      </c>
      <c r="D166" s="142">
        <f t="shared" si="24"/>
        <v>712</v>
      </c>
      <c r="E166" s="142">
        <f t="shared" si="24"/>
        <v>107581</v>
      </c>
      <c r="F166" s="142">
        <f t="shared" si="24"/>
        <v>6581</v>
      </c>
      <c r="G166" s="142">
        <f>E166-H166</f>
        <v>6581</v>
      </c>
      <c r="H166" s="142">
        <f>SUM(H167:H178)</f>
        <v>101000</v>
      </c>
      <c r="I166" s="142"/>
    </row>
    <row r="167" s="100" customFormat="1" ht="44.1" customHeight="1" spans="1:9">
      <c r="A167" s="163">
        <v>159</v>
      </c>
      <c r="B167" s="147" t="s">
        <v>167</v>
      </c>
      <c r="C167" s="142">
        <f t="shared" ref="C167:C178" si="25">D167+E167</f>
        <v>395</v>
      </c>
      <c r="D167" s="148">
        <v>295</v>
      </c>
      <c r="E167" s="142">
        <f t="shared" ref="E167:E178" si="26">F167+H167</f>
        <v>100</v>
      </c>
      <c r="F167" s="146">
        <v>100</v>
      </c>
      <c r="G167" s="78" t="s">
        <v>715</v>
      </c>
      <c r="H167" s="146"/>
      <c r="I167" s="78"/>
    </row>
    <row r="168" s="100" customFormat="1" ht="122.1" customHeight="1" spans="1:9">
      <c r="A168" s="163">
        <v>160</v>
      </c>
      <c r="B168" s="147" t="s">
        <v>175</v>
      </c>
      <c r="C168" s="142">
        <f t="shared" si="25"/>
        <v>1192</v>
      </c>
      <c r="D168" s="148">
        <v>72</v>
      </c>
      <c r="E168" s="142">
        <f t="shared" si="26"/>
        <v>1120</v>
      </c>
      <c r="F168" s="144">
        <v>1120</v>
      </c>
      <c r="G168" s="149" t="s">
        <v>716</v>
      </c>
      <c r="H168" s="146"/>
      <c r="I168" s="78"/>
    </row>
    <row r="169" s="100" customFormat="1" ht="84.95" customHeight="1" spans="1:9">
      <c r="A169" s="163">
        <v>161</v>
      </c>
      <c r="B169" s="147" t="s">
        <v>717</v>
      </c>
      <c r="C169" s="142">
        <f t="shared" si="25"/>
        <v>354</v>
      </c>
      <c r="D169" s="148">
        <v>18</v>
      </c>
      <c r="E169" s="142">
        <f t="shared" si="26"/>
        <v>336</v>
      </c>
      <c r="F169" s="144">
        <v>336</v>
      </c>
      <c r="G169" s="149" t="s">
        <v>718</v>
      </c>
      <c r="H169" s="172"/>
      <c r="I169" s="78"/>
    </row>
    <row r="170" s="100" customFormat="1" ht="73.5" customHeight="1" spans="1:9">
      <c r="A170" s="163">
        <v>162</v>
      </c>
      <c r="B170" s="147" t="s">
        <v>719</v>
      </c>
      <c r="C170" s="142">
        <f t="shared" si="25"/>
        <v>3039</v>
      </c>
      <c r="D170" s="148">
        <f>63+21</f>
        <v>84</v>
      </c>
      <c r="E170" s="142">
        <f t="shared" si="26"/>
        <v>2955</v>
      </c>
      <c r="F170" s="144">
        <v>2955</v>
      </c>
      <c r="G170" s="149" t="s">
        <v>720</v>
      </c>
      <c r="H170" s="146"/>
      <c r="I170" s="78"/>
    </row>
    <row r="171" s="102" customFormat="1" ht="56.1" customHeight="1" spans="1:9">
      <c r="A171" s="163">
        <v>163</v>
      </c>
      <c r="B171" s="78" t="s">
        <v>327</v>
      </c>
      <c r="C171" s="142">
        <f t="shared" si="25"/>
        <v>116</v>
      </c>
      <c r="D171" s="144">
        <v>21</v>
      </c>
      <c r="E171" s="142">
        <f t="shared" si="26"/>
        <v>95</v>
      </c>
      <c r="F171" s="144">
        <v>95</v>
      </c>
      <c r="G171" s="78" t="s">
        <v>721</v>
      </c>
      <c r="H171" s="151"/>
      <c r="I171" s="78"/>
    </row>
    <row r="172" s="100" customFormat="1" ht="39" customHeight="1" spans="1:9">
      <c r="A172" s="163">
        <v>164</v>
      </c>
      <c r="B172" s="78" t="s">
        <v>289</v>
      </c>
      <c r="C172" s="142">
        <f t="shared" si="25"/>
        <v>223</v>
      </c>
      <c r="D172" s="144">
        <v>28</v>
      </c>
      <c r="E172" s="142">
        <f t="shared" si="26"/>
        <v>195</v>
      </c>
      <c r="F172" s="144">
        <v>195</v>
      </c>
      <c r="G172" s="78" t="s">
        <v>722</v>
      </c>
      <c r="H172" s="151"/>
      <c r="I172" s="78"/>
    </row>
    <row r="173" s="100" customFormat="1" ht="70.5" customHeight="1" spans="1:9">
      <c r="A173" s="163">
        <v>165</v>
      </c>
      <c r="B173" s="150" t="s">
        <v>313</v>
      </c>
      <c r="C173" s="142">
        <f t="shared" si="25"/>
        <v>710</v>
      </c>
      <c r="D173" s="144">
        <v>80</v>
      </c>
      <c r="E173" s="142">
        <f t="shared" si="26"/>
        <v>630</v>
      </c>
      <c r="F173" s="144">
        <v>630</v>
      </c>
      <c r="G173" s="78" t="s">
        <v>723</v>
      </c>
      <c r="H173" s="151"/>
      <c r="I173" s="78"/>
    </row>
    <row r="174" s="100" customFormat="1" ht="41.1" customHeight="1" spans="1:9">
      <c r="A174" s="163">
        <v>166</v>
      </c>
      <c r="B174" s="141" t="s">
        <v>169</v>
      </c>
      <c r="C174" s="142">
        <f t="shared" si="25"/>
        <v>60</v>
      </c>
      <c r="D174" s="143">
        <v>60</v>
      </c>
      <c r="E174" s="142">
        <f t="shared" si="26"/>
        <v>0</v>
      </c>
      <c r="F174" s="144">
        <v>0</v>
      </c>
      <c r="G174" s="145"/>
      <c r="H174" s="146"/>
      <c r="I174" s="78"/>
    </row>
    <row r="175" s="100" customFormat="1" ht="41.1" customHeight="1" spans="1:9">
      <c r="A175" s="163">
        <v>167</v>
      </c>
      <c r="B175" s="141" t="s">
        <v>171</v>
      </c>
      <c r="C175" s="142">
        <f t="shared" si="25"/>
        <v>18</v>
      </c>
      <c r="D175" s="143">
        <v>18</v>
      </c>
      <c r="E175" s="142">
        <f t="shared" si="26"/>
        <v>0</v>
      </c>
      <c r="F175" s="144">
        <v>0</v>
      </c>
      <c r="G175" s="145"/>
      <c r="H175" s="146"/>
      <c r="I175" s="78"/>
    </row>
    <row r="176" s="100" customFormat="1" ht="41.1" customHeight="1" spans="1:9">
      <c r="A176" s="163">
        <v>168</v>
      </c>
      <c r="B176" s="141" t="s">
        <v>173</v>
      </c>
      <c r="C176" s="142">
        <f t="shared" si="25"/>
        <v>36</v>
      </c>
      <c r="D176" s="143">
        <v>36</v>
      </c>
      <c r="E176" s="142">
        <f t="shared" si="26"/>
        <v>0</v>
      </c>
      <c r="F176" s="144">
        <v>0</v>
      </c>
      <c r="G176" s="145"/>
      <c r="H176" s="146"/>
      <c r="I176" s="78"/>
    </row>
    <row r="177" s="100" customFormat="1" ht="57.75" customHeight="1" spans="1:9">
      <c r="A177" s="163">
        <v>169</v>
      </c>
      <c r="B177" s="78" t="s">
        <v>629</v>
      </c>
      <c r="C177" s="142">
        <v>1150</v>
      </c>
      <c r="D177" s="143"/>
      <c r="E177" s="142">
        <v>1150</v>
      </c>
      <c r="F177" s="144">
        <v>1150</v>
      </c>
      <c r="G177" s="78" t="s">
        <v>724</v>
      </c>
      <c r="H177" s="146"/>
      <c r="I177" s="78"/>
    </row>
    <row r="178" s="100" customFormat="1" ht="114" customHeight="1" spans="1:9">
      <c r="A178" s="163">
        <v>170</v>
      </c>
      <c r="B178" s="78" t="s">
        <v>725</v>
      </c>
      <c r="C178" s="142">
        <f t="shared" si="25"/>
        <v>101000</v>
      </c>
      <c r="D178" s="142"/>
      <c r="E178" s="142">
        <f t="shared" si="26"/>
        <v>101000</v>
      </c>
      <c r="F178" s="144"/>
      <c r="G178" s="78"/>
      <c r="H178" s="144">
        <f>17750-1150+84400</f>
        <v>101000</v>
      </c>
      <c r="I178" s="78" t="s">
        <v>726</v>
      </c>
    </row>
    <row r="179" s="103" customFormat="1" ht="27" customHeight="1" spans="1:9">
      <c r="A179" s="163">
        <v>171</v>
      </c>
      <c r="B179" s="154" t="s">
        <v>727</v>
      </c>
      <c r="C179" s="142">
        <f t="shared" ref="C179:F179" si="27">SUM(C180:C198)</f>
        <v>79620</v>
      </c>
      <c r="D179" s="142">
        <f t="shared" si="27"/>
        <v>1288</v>
      </c>
      <c r="E179" s="142">
        <f t="shared" si="27"/>
        <v>78332</v>
      </c>
      <c r="F179" s="142">
        <f t="shared" si="27"/>
        <v>1723</v>
      </c>
      <c r="G179" s="155">
        <f>E179-H179</f>
        <v>1723</v>
      </c>
      <c r="H179" s="142">
        <f>SUM(H180:H198)</f>
        <v>76609</v>
      </c>
      <c r="I179" s="142"/>
    </row>
    <row r="180" s="102" customFormat="1" ht="135.95" customHeight="1" spans="1:9">
      <c r="A180" s="163">
        <v>172</v>
      </c>
      <c r="B180" s="173" t="s">
        <v>728</v>
      </c>
      <c r="C180" s="142">
        <f t="shared" ref="C180:C220" si="28">D180+E180</f>
        <v>1011</v>
      </c>
      <c r="D180" s="144">
        <v>366</v>
      </c>
      <c r="E180" s="142">
        <f t="shared" ref="E180:E216" si="29">F180+H180</f>
        <v>645</v>
      </c>
      <c r="F180" s="144">
        <v>285</v>
      </c>
      <c r="G180" s="78" t="s">
        <v>729</v>
      </c>
      <c r="H180" s="151">
        <v>360</v>
      </c>
      <c r="I180" s="78" t="s">
        <v>730</v>
      </c>
    </row>
    <row r="181" s="102" customFormat="1" ht="60" customHeight="1" spans="1:9">
      <c r="A181" s="163">
        <v>173</v>
      </c>
      <c r="B181" s="78" t="s">
        <v>731</v>
      </c>
      <c r="C181" s="142">
        <f t="shared" si="28"/>
        <v>68</v>
      </c>
      <c r="D181" s="144">
        <v>18</v>
      </c>
      <c r="E181" s="142">
        <f t="shared" si="29"/>
        <v>50</v>
      </c>
      <c r="F181" s="144">
        <v>50</v>
      </c>
      <c r="G181" s="78" t="s">
        <v>732</v>
      </c>
      <c r="H181" s="151"/>
      <c r="I181" s="78"/>
    </row>
    <row r="182" s="102" customFormat="1" ht="42" customHeight="1" spans="1:9">
      <c r="A182" s="163">
        <v>174</v>
      </c>
      <c r="B182" s="78" t="s">
        <v>333</v>
      </c>
      <c r="C182" s="142">
        <f t="shared" si="28"/>
        <v>30</v>
      </c>
      <c r="D182" s="144">
        <v>20</v>
      </c>
      <c r="E182" s="142">
        <f t="shared" si="29"/>
        <v>10</v>
      </c>
      <c r="F182" s="144">
        <v>10</v>
      </c>
      <c r="G182" s="78" t="s">
        <v>733</v>
      </c>
      <c r="H182" s="151"/>
      <c r="I182" s="78"/>
    </row>
    <row r="183" s="102" customFormat="1" ht="45.95" customHeight="1" spans="1:9">
      <c r="A183" s="163">
        <v>175</v>
      </c>
      <c r="B183" s="78" t="s">
        <v>499</v>
      </c>
      <c r="C183" s="142">
        <f t="shared" si="28"/>
        <v>68</v>
      </c>
      <c r="D183" s="144">
        <v>48</v>
      </c>
      <c r="E183" s="142">
        <f t="shared" si="29"/>
        <v>20</v>
      </c>
      <c r="F183" s="144">
        <v>20</v>
      </c>
      <c r="G183" s="78" t="s">
        <v>734</v>
      </c>
      <c r="H183" s="151"/>
      <c r="I183" s="78"/>
    </row>
    <row r="184" s="102" customFormat="1" ht="41.1" customHeight="1" spans="1:9">
      <c r="A184" s="163">
        <v>176</v>
      </c>
      <c r="B184" s="78" t="s">
        <v>337</v>
      </c>
      <c r="C184" s="142">
        <f t="shared" si="28"/>
        <v>510</v>
      </c>
      <c r="D184" s="144">
        <v>115</v>
      </c>
      <c r="E184" s="142">
        <f t="shared" si="29"/>
        <v>395</v>
      </c>
      <c r="F184" s="144">
        <v>95</v>
      </c>
      <c r="G184" s="78" t="s">
        <v>735</v>
      </c>
      <c r="H184" s="151">
        <v>300</v>
      </c>
      <c r="I184" s="78" t="s">
        <v>736</v>
      </c>
    </row>
    <row r="185" s="102" customFormat="1" ht="33" customHeight="1" spans="1:9">
      <c r="A185" s="163">
        <v>177</v>
      </c>
      <c r="B185" s="78" t="s">
        <v>339</v>
      </c>
      <c r="C185" s="142">
        <f t="shared" si="28"/>
        <v>54</v>
      </c>
      <c r="D185" s="144">
        <v>36</v>
      </c>
      <c r="E185" s="142">
        <f t="shared" si="29"/>
        <v>18</v>
      </c>
      <c r="F185" s="144">
        <v>18</v>
      </c>
      <c r="G185" s="78" t="s">
        <v>737</v>
      </c>
      <c r="H185" s="151"/>
      <c r="I185" s="78"/>
    </row>
    <row r="186" s="102" customFormat="1" ht="39" customHeight="1" spans="1:9">
      <c r="A186" s="163">
        <v>178</v>
      </c>
      <c r="B186" s="78" t="s">
        <v>341</v>
      </c>
      <c r="C186" s="142">
        <f t="shared" si="28"/>
        <v>64</v>
      </c>
      <c r="D186" s="144">
        <v>36</v>
      </c>
      <c r="E186" s="142">
        <f t="shared" si="29"/>
        <v>28</v>
      </c>
      <c r="F186" s="144">
        <v>28</v>
      </c>
      <c r="G186" s="78" t="s">
        <v>738</v>
      </c>
      <c r="H186" s="151"/>
      <c r="I186" s="78"/>
    </row>
    <row r="187" s="102" customFormat="1" ht="33" customHeight="1" spans="1:9">
      <c r="A187" s="163">
        <v>179</v>
      </c>
      <c r="B187" s="78" t="s">
        <v>343</v>
      </c>
      <c r="C187" s="142">
        <f t="shared" si="28"/>
        <v>42</v>
      </c>
      <c r="D187" s="144">
        <v>24</v>
      </c>
      <c r="E187" s="142">
        <f t="shared" si="29"/>
        <v>18</v>
      </c>
      <c r="F187" s="144">
        <v>18</v>
      </c>
      <c r="G187" s="78" t="s">
        <v>737</v>
      </c>
      <c r="H187" s="151"/>
      <c r="I187" s="78"/>
    </row>
    <row r="188" s="102" customFormat="1" ht="33" customHeight="1" spans="1:9">
      <c r="A188" s="163">
        <v>180</v>
      </c>
      <c r="B188" s="78" t="s">
        <v>345</v>
      </c>
      <c r="C188" s="142">
        <f t="shared" si="28"/>
        <v>42</v>
      </c>
      <c r="D188" s="144">
        <v>24</v>
      </c>
      <c r="E188" s="142">
        <f t="shared" si="29"/>
        <v>18</v>
      </c>
      <c r="F188" s="144">
        <v>18</v>
      </c>
      <c r="G188" s="78" t="s">
        <v>737</v>
      </c>
      <c r="H188" s="151"/>
      <c r="I188" s="78"/>
    </row>
    <row r="189" s="102" customFormat="1" ht="33" customHeight="1" spans="1:9">
      <c r="A189" s="163">
        <v>181</v>
      </c>
      <c r="B189" s="78" t="s">
        <v>347</v>
      </c>
      <c r="C189" s="142">
        <f t="shared" si="28"/>
        <v>45</v>
      </c>
      <c r="D189" s="144">
        <v>27</v>
      </c>
      <c r="E189" s="142">
        <f t="shared" si="29"/>
        <v>18</v>
      </c>
      <c r="F189" s="144">
        <v>18</v>
      </c>
      <c r="G189" s="78" t="s">
        <v>737</v>
      </c>
      <c r="H189" s="151"/>
      <c r="I189" s="78"/>
    </row>
    <row r="190" s="102" customFormat="1" ht="33" customHeight="1" spans="1:9">
      <c r="A190" s="163">
        <v>182</v>
      </c>
      <c r="B190" s="78" t="s">
        <v>348</v>
      </c>
      <c r="C190" s="142">
        <f t="shared" si="28"/>
        <v>48</v>
      </c>
      <c r="D190" s="144">
        <v>30</v>
      </c>
      <c r="E190" s="142">
        <f t="shared" si="29"/>
        <v>18</v>
      </c>
      <c r="F190" s="144">
        <v>18</v>
      </c>
      <c r="G190" s="78" t="s">
        <v>737</v>
      </c>
      <c r="H190" s="151"/>
      <c r="I190" s="78"/>
    </row>
    <row r="191" s="102" customFormat="1" ht="33" customHeight="1" spans="1:9">
      <c r="A191" s="163">
        <v>183</v>
      </c>
      <c r="B191" s="78" t="s">
        <v>350</v>
      </c>
      <c r="C191" s="142">
        <f t="shared" si="28"/>
        <v>49</v>
      </c>
      <c r="D191" s="144">
        <v>24</v>
      </c>
      <c r="E191" s="142">
        <f t="shared" si="29"/>
        <v>25</v>
      </c>
      <c r="F191" s="144">
        <v>25</v>
      </c>
      <c r="G191" s="78" t="s">
        <v>739</v>
      </c>
      <c r="H191" s="151"/>
      <c r="I191" s="78"/>
    </row>
    <row r="192" s="102" customFormat="1" ht="78" customHeight="1" spans="1:9">
      <c r="A192" s="163">
        <v>184</v>
      </c>
      <c r="B192" s="78" t="s">
        <v>354</v>
      </c>
      <c r="C192" s="142">
        <f t="shared" si="28"/>
        <v>536</v>
      </c>
      <c r="D192" s="144">
        <v>196</v>
      </c>
      <c r="E192" s="142">
        <f t="shared" si="29"/>
        <v>340</v>
      </c>
      <c r="F192" s="144">
        <v>340</v>
      </c>
      <c r="G192" s="78" t="s">
        <v>740</v>
      </c>
      <c r="H192" s="151"/>
      <c r="I192" s="78"/>
    </row>
    <row r="193" s="102" customFormat="1" ht="92.1" customHeight="1" spans="1:9">
      <c r="A193" s="163">
        <v>185</v>
      </c>
      <c r="B193" s="78" t="s">
        <v>356</v>
      </c>
      <c r="C193" s="142">
        <f t="shared" si="28"/>
        <v>565</v>
      </c>
      <c r="D193" s="144">
        <v>200</v>
      </c>
      <c r="E193" s="142">
        <f t="shared" si="29"/>
        <v>365</v>
      </c>
      <c r="F193" s="144">
        <v>365</v>
      </c>
      <c r="G193" s="78" t="s">
        <v>741</v>
      </c>
      <c r="H193" s="151"/>
      <c r="I193" s="78"/>
    </row>
    <row r="194" s="102" customFormat="1" ht="26.1" customHeight="1" spans="1:9">
      <c r="A194" s="163">
        <v>186</v>
      </c>
      <c r="B194" s="78" t="s">
        <v>335</v>
      </c>
      <c r="C194" s="142">
        <f t="shared" si="28"/>
        <v>44</v>
      </c>
      <c r="D194" s="144">
        <v>44</v>
      </c>
      <c r="E194" s="142"/>
      <c r="F194" s="144"/>
      <c r="G194" s="78"/>
      <c r="H194" s="151"/>
      <c r="I194" s="78"/>
    </row>
    <row r="195" s="102" customFormat="1" ht="42" customHeight="1" spans="1:9">
      <c r="A195" s="163">
        <v>187</v>
      </c>
      <c r="B195" s="78" t="s">
        <v>742</v>
      </c>
      <c r="C195" s="142">
        <f t="shared" si="28"/>
        <v>40</v>
      </c>
      <c r="D195" s="144">
        <v>40</v>
      </c>
      <c r="E195" s="142"/>
      <c r="F195" s="144"/>
      <c r="G195" s="78"/>
      <c r="H195" s="151"/>
      <c r="I195" s="78"/>
    </row>
    <row r="196" s="102" customFormat="1" ht="24.95" customHeight="1" spans="1:9">
      <c r="A196" s="163">
        <v>188</v>
      </c>
      <c r="B196" s="78" t="s">
        <v>502</v>
      </c>
      <c r="C196" s="142">
        <f t="shared" si="28"/>
        <v>40</v>
      </c>
      <c r="D196" s="144">
        <v>40</v>
      </c>
      <c r="E196" s="142"/>
      <c r="F196" s="144"/>
      <c r="G196" s="78"/>
      <c r="H196" s="151"/>
      <c r="I196" s="78"/>
    </row>
    <row r="197" s="102" customFormat="1" ht="73.5" customHeight="1" spans="1:9">
      <c r="A197" s="163">
        <v>189</v>
      </c>
      <c r="B197" s="78" t="s">
        <v>629</v>
      </c>
      <c r="C197" s="142">
        <v>415</v>
      </c>
      <c r="D197" s="144"/>
      <c r="E197" s="142">
        <v>415</v>
      </c>
      <c r="F197" s="144">
        <v>415</v>
      </c>
      <c r="G197" s="78" t="s">
        <v>743</v>
      </c>
      <c r="H197" s="151"/>
      <c r="I197" s="78"/>
    </row>
    <row r="198" s="102" customFormat="1" ht="105.95" customHeight="1" spans="1:9">
      <c r="A198" s="163">
        <v>190</v>
      </c>
      <c r="B198" s="78" t="s">
        <v>744</v>
      </c>
      <c r="C198" s="142">
        <f t="shared" si="28"/>
        <v>75949</v>
      </c>
      <c r="D198" s="144"/>
      <c r="E198" s="142">
        <f t="shared" si="29"/>
        <v>75949</v>
      </c>
      <c r="F198" s="144"/>
      <c r="G198" s="78"/>
      <c r="H198" s="151">
        <f>42100+27500-415+6114+650</f>
        <v>75949</v>
      </c>
      <c r="I198" s="78" t="s">
        <v>745</v>
      </c>
    </row>
    <row r="199" s="100" customFormat="1" ht="23.1" customHeight="1" spans="1:9">
      <c r="A199" s="163">
        <v>191</v>
      </c>
      <c r="B199" s="154" t="s">
        <v>746</v>
      </c>
      <c r="C199" s="142">
        <f t="shared" ref="C199:F199" si="30">SUM(C200:C205)</f>
        <v>15948</v>
      </c>
      <c r="D199" s="142">
        <f t="shared" si="30"/>
        <v>1158</v>
      </c>
      <c r="E199" s="142">
        <f t="shared" si="30"/>
        <v>14790</v>
      </c>
      <c r="F199" s="142">
        <f t="shared" si="30"/>
        <v>1202</v>
      </c>
      <c r="G199" s="142">
        <f>E199-H199</f>
        <v>1202</v>
      </c>
      <c r="H199" s="142">
        <f>SUM(H200:H205)</f>
        <v>13588</v>
      </c>
      <c r="I199" s="182"/>
    </row>
    <row r="200" s="100" customFormat="1" ht="57.95" customHeight="1" spans="1:9">
      <c r="A200" s="163">
        <v>192</v>
      </c>
      <c r="B200" s="147" t="s">
        <v>181</v>
      </c>
      <c r="C200" s="142">
        <f t="shared" si="28"/>
        <v>531</v>
      </c>
      <c r="D200" s="148">
        <v>420</v>
      </c>
      <c r="E200" s="142">
        <f t="shared" si="29"/>
        <v>111</v>
      </c>
      <c r="F200" s="144">
        <v>111</v>
      </c>
      <c r="G200" s="149" t="s">
        <v>747</v>
      </c>
      <c r="H200" s="146"/>
      <c r="I200" s="78"/>
    </row>
    <row r="201" s="100" customFormat="1" ht="42.95" customHeight="1" spans="1:9">
      <c r="A201" s="163">
        <v>193</v>
      </c>
      <c r="B201" s="141" t="s">
        <v>183</v>
      </c>
      <c r="C201" s="142">
        <f t="shared" si="28"/>
        <v>351</v>
      </c>
      <c r="D201" s="143">
        <v>291</v>
      </c>
      <c r="E201" s="142">
        <f t="shared" si="29"/>
        <v>60</v>
      </c>
      <c r="F201" s="144">
        <v>60</v>
      </c>
      <c r="G201" s="145" t="s">
        <v>748</v>
      </c>
      <c r="H201" s="146"/>
      <c r="I201" s="78"/>
    </row>
    <row r="202" s="100" customFormat="1" ht="39.95" customHeight="1" spans="1:9">
      <c r="A202" s="163">
        <v>194</v>
      </c>
      <c r="B202" s="147" t="s">
        <v>185</v>
      </c>
      <c r="C202" s="142">
        <f t="shared" si="28"/>
        <v>1382</v>
      </c>
      <c r="D202" s="148">
        <f>324+108</f>
        <v>432</v>
      </c>
      <c r="E202" s="142">
        <f t="shared" si="29"/>
        <v>950</v>
      </c>
      <c r="F202" s="144">
        <v>950</v>
      </c>
      <c r="G202" s="149" t="s">
        <v>749</v>
      </c>
      <c r="H202" s="146"/>
      <c r="I202" s="78"/>
    </row>
    <row r="203" s="100" customFormat="1" ht="56.1" customHeight="1" spans="1:9">
      <c r="A203" s="163">
        <v>195</v>
      </c>
      <c r="B203" s="150" t="s">
        <v>325</v>
      </c>
      <c r="C203" s="142">
        <f t="shared" si="28"/>
        <v>46</v>
      </c>
      <c r="D203" s="144">
        <v>15</v>
      </c>
      <c r="E203" s="142">
        <f t="shared" si="29"/>
        <v>31</v>
      </c>
      <c r="F203" s="144">
        <v>31</v>
      </c>
      <c r="G203" s="78" t="s">
        <v>750</v>
      </c>
      <c r="H203" s="151"/>
      <c r="I203" s="78"/>
    </row>
    <row r="204" s="100" customFormat="1" ht="56.1" customHeight="1" spans="1:9">
      <c r="A204" s="163">
        <v>196</v>
      </c>
      <c r="B204" s="78" t="s">
        <v>629</v>
      </c>
      <c r="C204" s="142">
        <v>50</v>
      </c>
      <c r="D204" s="144"/>
      <c r="E204" s="142">
        <v>50</v>
      </c>
      <c r="F204" s="144">
        <v>50</v>
      </c>
      <c r="G204" s="78" t="s">
        <v>751</v>
      </c>
      <c r="H204" s="151"/>
      <c r="I204" s="78"/>
    </row>
    <row r="205" s="100" customFormat="1" ht="75.75" customHeight="1" spans="1:9">
      <c r="A205" s="163">
        <v>197</v>
      </c>
      <c r="B205" s="150" t="s">
        <v>752</v>
      </c>
      <c r="C205" s="142">
        <f t="shared" si="28"/>
        <v>13588</v>
      </c>
      <c r="D205" s="144"/>
      <c r="E205" s="142">
        <f t="shared" si="29"/>
        <v>13588</v>
      </c>
      <c r="F205" s="144"/>
      <c r="G205" s="78"/>
      <c r="H205" s="151">
        <v>13588</v>
      </c>
      <c r="I205" s="78" t="s">
        <v>753</v>
      </c>
    </row>
    <row r="206" s="100" customFormat="1" ht="38.1" customHeight="1" spans="1:9">
      <c r="A206" s="163">
        <v>198</v>
      </c>
      <c r="B206" s="154" t="s">
        <v>754</v>
      </c>
      <c r="C206" s="142">
        <f t="shared" ref="C206:F206" si="31">SUM(C207:C216)</f>
        <v>49688</v>
      </c>
      <c r="D206" s="142">
        <f t="shared" si="31"/>
        <v>501</v>
      </c>
      <c r="E206" s="142">
        <f t="shared" si="31"/>
        <v>49187</v>
      </c>
      <c r="F206" s="142">
        <f t="shared" si="31"/>
        <v>244</v>
      </c>
      <c r="G206" s="155">
        <f>E206-H206</f>
        <v>244</v>
      </c>
      <c r="H206" s="142">
        <f>SUM(H207:H216)</f>
        <v>48943</v>
      </c>
      <c r="I206" s="142"/>
    </row>
    <row r="207" s="100" customFormat="1" ht="48.95" customHeight="1" spans="1:9">
      <c r="A207" s="163">
        <v>199</v>
      </c>
      <c r="B207" s="78" t="s">
        <v>285</v>
      </c>
      <c r="C207" s="142">
        <f t="shared" ref="C207:C213" si="32">D207+E207</f>
        <v>515</v>
      </c>
      <c r="D207" s="144">
        <v>215</v>
      </c>
      <c r="E207" s="142">
        <f t="shared" ref="E207:E210" si="33">F207+H207</f>
        <v>300</v>
      </c>
      <c r="F207" s="144">
        <v>150</v>
      </c>
      <c r="G207" s="78" t="s">
        <v>755</v>
      </c>
      <c r="H207" s="151">
        <v>150</v>
      </c>
      <c r="I207" s="78" t="s">
        <v>756</v>
      </c>
    </row>
    <row r="208" s="100" customFormat="1" ht="41.1" customHeight="1" spans="1:9">
      <c r="A208" s="163">
        <v>200</v>
      </c>
      <c r="B208" s="150" t="s">
        <v>291</v>
      </c>
      <c r="C208" s="142">
        <f t="shared" si="32"/>
        <v>31</v>
      </c>
      <c r="D208" s="144">
        <v>24</v>
      </c>
      <c r="E208" s="142">
        <f t="shared" si="33"/>
        <v>7</v>
      </c>
      <c r="F208" s="144">
        <v>7</v>
      </c>
      <c r="G208" s="78" t="s">
        <v>757</v>
      </c>
      <c r="H208" s="151"/>
      <c r="I208" s="78"/>
    </row>
    <row r="209" s="100" customFormat="1" ht="38.1" customHeight="1" spans="1:9">
      <c r="A209" s="163">
        <v>201</v>
      </c>
      <c r="B209" s="150" t="s">
        <v>295</v>
      </c>
      <c r="C209" s="142">
        <f t="shared" si="32"/>
        <v>71</v>
      </c>
      <c r="D209" s="144">
        <v>44</v>
      </c>
      <c r="E209" s="142">
        <f t="shared" si="33"/>
        <v>27</v>
      </c>
      <c r="F209" s="144">
        <v>27</v>
      </c>
      <c r="G209" s="78" t="s">
        <v>758</v>
      </c>
      <c r="H209" s="151"/>
      <c r="I209" s="78"/>
    </row>
    <row r="210" s="100" customFormat="1" ht="38.1" customHeight="1" spans="1:9">
      <c r="A210" s="163">
        <v>202</v>
      </c>
      <c r="B210" s="78" t="s">
        <v>309</v>
      </c>
      <c r="C210" s="142">
        <f t="shared" si="32"/>
        <v>53</v>
      </c>
      <c r="D210" s="144">
        <v>43</v>
      </c>
      <c r="E210" s="142">
        <f t="shared" si="33"/>
        <v>10</v>
      </c>
      <c r="F210" s="144">
        <v>10</v>
      </c>
      <c r="G210" s="78" t="s">
        <v>759</v>
      </c>
      <c r="H210" s="151"/>
      <c r="I210" s="78"/>
    </row>
    <row r="211" s="100" customFormat="1" ht="38.1" customHeight="1" spans="1:9">
      <c r="A211" s="163">
        <v>203</v>
      </c>
      <c r="B211" s="150" t="s">
        <v>760</v>
      </c>
      <c r="C211" s="142">
        <f t="shared" si="32"/>
        <v>95</v>
      </c>
      <c r="D211" s="144">
        <v>95</v>
      </c>
      <c r="E211" s="142"/>
      <c r="F211" s="144"/>
      <c r="G211" s="78"/>
      <c r="H211" s="151"/>
      <c r="I211" s="78"/>
    </row>
    <row r="212" s="100" customFormat="1" ht="38.1" customHeight="1" spans="1:9">
      <c r="A212" s="163">
        <v>204</v>
      </c>
      <c r="B212" s="150" t="s">
        <v>311</v>
      </c>
      <c r="C212" s="142">
        <f t="shared" si="32"/>
        <v>3</v>
      </c>
      <c r="D212" s="144">
        <v>3</v>
      </c>
      <c r="E212" s="142"/>
      <c r="F212" s="144"/>
      <c r="G212" s="78"/>
      <c r="H212" s="151"/>
      <c r="I212" s="78"/>
    </row>
    <row r="213" s="100" customFormat="1" ht="21" customHeight="1" spans="1:9">
      <c r="A213" s="163">
        <v>205</v>
      </c>
      <c r="B213" s="78" t="s">
        <v>287</v>
      </c>
      <c r="C213" s="142">
        <f t="shared" si="32"/>
        <v>15</v>
      </c>
      <c r="D213" s="144">
        <v>15</v>
      </c>
      <c r="E213" s="142"/>
      <c r="F213" s="144"/>
      <c r="G213" s="78"/>
      <c r="H213" s="151"/>
      <c r="I213" s="78"/>
    </row>
    <row r="214" s="100" customFormat="1" ht="41.1" customHeight="1" spans="1:9">
      <c r="A214" s="163">
        <v>206</v>
      </c>
      <c r="B214" s="150" t="s">
        <v>317</v>
      </c>
      <c r="C214" s="142">
        <f t="shared" si="28"/>
        <v>62</v>
      </c>
      <c r="D214" s="144">
        <v>62</v>
      </c>
      <c r="E214" s="142"/>
      <c r="F214" s="144"/>
      <c r="G214" s="78"/>
      <c r="H214" s="151"/>
      <c r="I214" s="78"/>
    </row>
    <row r="215" s="100" customFormat="1" ht="41.1" customHeight="1" spans="1:9">
      <c r="A215" s="163">
        <v>207</v>
      </c>
      <c r="B215" s="78" t="s">
        <v>629</v>
      </c>
      <c r="C215" s="142">
        <v>50</v>
      </c>
      <c r="D215" s="144"/>
      <c r="E215" s="142">
        <v>50</v>
      </c>
      <c r="F215" s="144">
        <v>50</v>
      </c>
      <c r="G215" s="78" t="s">
        <v>761</v>
      </c>
      <c r="H215" s="151"/>
      <c r="I215" s="78"/>
    </row>
    <row r="216" s="100" customFormat="1" ht="69" customHeight="1" spans="1:9">
      <c r="A216" s="163">
        <v>208</v>
      </c>
      <c r="B216" s="150" t="s">
        <v>762</v>
      </c>
      <c r="C216" s="142">
        <f t="shared" si="28"/>
        <v>48793</v>
      </c>
      <c r="D216" s="144"/>
      <c r="E216" s="142">
        <f t="shared" si="29"/>
        <v>48793</v>
      </c>
      <c r="F216" s="144"/>
      <c r="G216" s="78"/>
      <c r="H216" s="151">
        <v>48793</v>
      </c>
      <c r="I216" s="78" t="s">
        <v>763</v>
      </c>
    </row>
    <row r="217" s="100" customFormat="1" ht="38.1" customHeight="1" spans="1:9">
      <c r="A217" s="163">
        <v>209</v>
      </c>
      <c r="B217" s="174" t="s">
        <v>764</v>
      </c>
      <c r="C217" s="142">
        <f t="shared" ref="C217:F217" si="34">SUM(C218:C220)</f>
        <v>1804</v>
      </c>
      <c r="D217" s="142">
        <f t="shared" si="34"/>
        <v>130</v>
      </c>
      <c r="E217" s="142">
        <f t="shared" si="34"/>
        <v>1674</v>
      </c>
      <c r="F217" s="142">
        <f t="shared" si="34"/>
        <v>9</v>
      </c>
      <c r="G217" s="155">
        <f>E217-H217</f>
        <v>9</v>
      </c>
      <c r="H217" s="142">
        <f>SUM(H218:H220)</f>
        <v>1665</v>
      </c>
      <c r="I217" s="168"/>
    </row>
    <row r="218" s="100" customFormat="1" ht="27" customHeight="1" spans="1:9">
      <c r="A218" s="163">
        <v>210</v>
      </c>
      <c r="B218" s="150" t="s">
        <v>315</v>
      </c>
      <c r="C218" s="142">
        <f t="shared" si="28"/>
        <v>99</v>
      </c>
      <c r="D218" s="144">
        <v>90</v>
      </c>
      <c r="E218" s="142">
        <f t="shared" ref="E218:E225" si="35">F218+H218</f>
        <v>9</v>
      </c>
      <c r="F218" s="144">
        <v>9</v>
      </c>
      <c r="G218" s="156" t="s">
        <v>765</v>
      </c>
      <c r="H218" s="151"/>
      <c r="I218" s="78"/>
    </row>
    <row r="219" s="100" customFormat="1" ht="35.25" customHeight="1" spans="1:9">
      <c r="A219" s="163">
        <v>211</v>
      </c>
      <c r="B219" s="150" t="s">
        <v>319</v>
      </c>
      <c r="C219" s="142">
        <f t="shared" si="28"/>
        <v>40</v>
      </c>
      <c r="D219" s="144">
        <v>40</v>
      </c>
      <c r="E219" s="142"/>
      <c r="F219" s="144"/>
      <c r="G219" s="78"/>
      <c r="H219" s="151"/>
      <c r="I219" s="78"/>
    </row>
    <row r="220" s="100" customFormat="1" ht="45" customHeight="1" spans="1:9">
      <c r="A220" s="163">
        <v>212</v>
      </c>
      <c r="B220" s="150" t="s">
        <v>766</v>
      </c>
      <c r="C220" s="142">
        <f t="shared" si="28"/>
        <v>1665</v>
      </c>
      <c r="D220" s="144"/>
      <c r="E220" s="142">
        <f t="shared" si="35"/>
        <v>1665</v>
      </c>
      <c r="F220" s="144"/>
      <c r="G220" s="78"/>
      <c r="H220" s="151">
        <v>1665</v>
      </c>
      <c r="I220" s="78" t="s">
        <v>767</v>
      </c>
    </row>
    <row r="221" s="103" customFormat="1" ht="39.95" customHeight="1" spans="1:9">
      <c r="A221" s="163">
        <v>213</v>
      </c>
      <c r="B221" s="154" t="s">
        <v>768</v>
      </c>
      <c r="C221" s="142">
        <f t="shared" ref="C221:F221" si="36">SUM(C222:C225)</f>
        <v>4971</v>
      </c>
      <c r="D221" s="142">
        <f t="shared" si="36"/>
        <v>435</v>
      </c>
      <c r="E221" s="142">
        <f t="shared" si="36"/>
        <v>4536</v>
      </c>
      <c r="F221" s="142">
        <f t="shared" si="36"/>
        <v>996</v>
      </c>
      <c r="G221" s="155">
        <f>E221-H221</f>
        <v>996</v>
      </c>
      <c r="H221" s="142">
        <f>SUM(H222:H225)</f>
        <v>3540</v>
      </c>
      <c r="I221" s="168"/>
    </row>
    <row r="222" s="102" customFormat="1" ht="156" customHeight="1" spans="1:9">
      <c r="A222" s="163">
        <v>214</v>
      </c>
      <c r="B222" s="173" t="s">
        <v>352</v>
      </c>
      <c r="C222" s="142">
        <f t="shared" ref="C222:C225" si="37">D222+E222</f>
        <v>3500</v>
      </c>
      <c r="D222" s="144">
        <v>390</v>
      </c>
      <c r="E222" s="142">
        <f t="shared" si="35"/>
        <v>3110</v>
      </c>
      <c r="F222" s="144">
        <v>740</v>
      </c>
      <c r="G222" s="78" t="s">
        <v>769</v>
      </c>
      <c r="H222" s="151">
        <v>2370</v>
      </c>
      <c r="I222" s="78" t="s">
        <v>770</v>
      </c>
    </row>
    <row r="223" s="102" customFormat="1" ht="84.95" customHeight="1" spans="1:9">
      <c r="A223" s="163">
        <v>215</v>
      </c>
      <c r="B223" s="78" t="s">
        <v>358</v>
      </c>
      <c r="C223" s="142">
        <f t="shared" si="37"/>
        <v>719</v>
      </c>
      <c r="D223" s="144"/>
      <c r="E223" s="142">
        <f t="shared" si="35"/>
        <v>719</v>
      </c>
      <c r="F223" s="144">
        <v>219</v>
      </c>
      <c r="G223" s="78" t="s">
        <v>771</v>
      </c>
      <c r="H223" s="151">
        <v>500</v>
      </c>
      <c r="I223" s="78" t="s">
        <v>772</v>
      </c>
    </row>
    <row r="224" s="102" customFormat="1" ht="45.95" customHeight="1" spans="1:9">
      <c r="A224" s="163">
        <v>216</v>
      </c>
      <c r="B224" s="78" t="s">
        <v>773</v>
      </c>
      <c r="C224" s="142">
        <f t="shared" si="37"/>
        <v>82</v>
      </c>
      <c r="D224" s="144">
        <v>45</v>
      </c>
      <c r="E224" s="142">
        <f t="shared" si="35"/>
        <v>37</v>
      </c>
      <c r="F224" s="144">
        <v>37</v>
      </c>
      <c r="G224" s="78" t="s">
        <v>774</v>
      </c>
      <c r="H224" s="151"/>
      <c r="I224" s="78"/>
    </row>
    <row r="225" s="102" customFormat="1" ht="48" customHeight="1" spans="1:9">
      <c r="A225" s="163">
        <v>217</v>
      </c>
      <c r="B225" s="150" t="s">
        <v>775</v>
      </c>
      <c r="C225" s="142">
        <f t="shared" si="37"/>
        <v>670</v>
      </c>
      <c r="D225" s="144"/>
      <c r="E225" s="142">
        <f t="shared" si="35"/>
        <v>670</v>
      </c>
      <c r="F225" s="144"/>
      <c r="G225" s="78"/>
      <c r="H225" s="151">
        <v>670</v>
      </c>
      <c r="I225" s="78" t="s">
        <v>776</v>
      </c>
    </row>
    <row r="226" s="100" customFormat="1" ht="42.95" customHeight="1" spans="1:9">
      <c r="A226" s="163">
        <v>218</v>
      </c>
      <c r="B226" s="154" t="s">
        <v>777</v>
      </c>
      <c r="C226" s="142">
        <f t="shared" ref="C226:H226" si="38">SUM(C227)</f>
        <v>65</v>
      </c>
      <c r="D226" s="142">
        <f t="shared" si="38"/>
        <v>0</v>
      </c>
      <c r="E226" s="142">
        <f t="shared" si="38"/>
        <v>65</v>
      </c>
      <c r="F226" s="142"/>
      <c r="G226" s="175"/>
      <c r="H226" s="142">
        <f t="shared" si="38"/>
        <v>65</v>
      </c>
      <c r="I226" s="154"/>
    </row>
    <row r="227" s="102" customFormat="1" ht="41.1" customHeight="1" spans="1:9">
      <c r="A227" s="163">
        <v>219</v>
      </c>
      <c r="B227" s="150" t="s">
        <v>778</v>
      </c>
      <c r="C227" s="142">
        <f>D227+E227</f>
        <v>65</v>
      </c>
      <c r="D227" s="144"/>
      <c r="E227" s="142">
        <f t="shared" ref="E227:E230" si="39">F227+H227</f>
        <v>65</v>
      </c>
      <c r="F227" s="144"/>
      <c r="G227" s="78"/>
      <c r="H227" s="151">
        <v>65</v>
      </c>
      <c r="I227" s="78" t="s">
        <v>779</v>
      </c>
    </row>
    <row r="228" s="100" customFormat="1" ht="42.95" customHeight="1" spans="1:9">
      <c r="A228" s="163">
        <v>220</v>
      </c>
      <c r="B228" s="154" t="s">
        <v>780</v>
      </c>
      <c r="C228" s="142">
        <f t="shared" ref="C228:H228" si="40">SUM(C229:C230)</f>
        <v>5840</v>
      </c>
      <c r="D228" s="142">
        <f t="shared" si="40"/>
        <v>40</v>
      </c>
      <c r="E228" s="142">
        <f t="shared" si="40"/>
        <v>5800</v>
      </c>
      <c r="F228" s="142"/>
      <c r="G228" s="175"/>
      <c r="H228" s="142">
        <f t="shared" si="40"/>
        <v>5800</v>
      </c>
      <c r="I228" s="154"/>
    </row>
    <row r="229" s="100" customFormat="1" ht="35.1" customHeight="1" spans="1:9">
      <c r="A229" s="163">
        <v>221</v>
      </c>
      <c r="B229" s="150" t="s">
        <v>321</v>
      </c>
      <c r="C229" s="142">
        <f t="shared" ref="C229:C243" si="41">D229+E229</f>
        <v>40</v>
      </c>
      <c r="D229" s="144">
        <v>40</v>
      </c>
      <c r="E229" s="142">
        <f t="shared" si="39"/>
        <v>0</v>
      </c>
      <c r="F229" s="144"/>
      <c r="G229" s="78"/>
      <c r="H229" s="151"/>
      <c r="I229" s="78"/>
    </row>
    <row r="230" s="100" customFormat="1" ht="45" customHeight="1" spans="1:9">
      <c r="A230" s="163">
        <v>222</v>
      </c>
      <c r="B230" s="150" t="s">
        <v>781</v>
      </c>
      <c r="C230" s="142">
        <f t="shared" si="41"/>
        <v>5800</v>
      </c>
      <c r="D230" s="144"/>
      <c r="E230" s="142">
        <f t="shared" si="39"/>
        <v>5800</v>
      </c>
      <c r="F230" s="144"/>
      <c r="G230" s="78"/>
      <c r="H230" s="151">
        <v>5800</v>
      </c>
      <c r="I230" s="78" t="s">
        <v>782</v>
      </c>
    </row>
    <row r="231" s="100" customFormat="1" ht="39.95" customHeight="1" spans="1:9">
      <c r="A231" s="163">
        <v>223</v>
      </c>
      <c r="B231" s="174" t="s">
        <v>783</v>
      </c>
      <c r="C231" s="142">
        <f t="shared" ref="C231:F231" si="42">SUM(C232:C235)</f>
        <v>4718</v>
      </c>
      <c r="D231" s="142">
        <f t="shared" si="42"/>
        <v>660</v>
      </c>
      <c r="E231" s="142">
        <f t="shared" si="42"/>
        <v>4058</v>
      </c>
      <c r="F231" s="142">
        <f t="shared" si="42"/>
        <v>3138</v>
      </c>
      <c r="G231" s="155">
        <f>E231-H231</f>
        <v>3138</v>
      </c>
      <c r="H231" s="142">
        <f>SUM(H232:H235)</f>
        <v>920</v>
      </c>
      <c r="I231" s="168"/>
    </row>
    <row r="232" s="100" customFormat="1" ht="114.95" customHeight="1" spans="1:9">
      <c r="A232" s="163">
        <v>224</v>
      </c>
      <c r="B232" s="78" t="s">
        <v>784</v>
      </c>
      <c r="C232" s="142">
        <f t="shared" si="41"/>
        <v>2515</v>
      </c>
      <c r="D232" s="144">
        <v>425</v>
      </c>
      <c r="E232" s="142">
        <f t="shared" ref="E232:E237" si="43">F232+H232</f>
        <v>2090</v>
      </c>
      <c r="F232" s="144">
        <v>2090</v>
      </c>
      <c r="G232" s="156" t="s">
        <v>785</v>
      </c>
      <c r="H232" s="151"/>
      <c r="I232" s="78"/>
    </row>
    <row r="233" s="100" customFormat="1" ht="99.95" customHeight="1" spans="1:9">
      <c r="A233" s="163">
        <v>225</v>
      </c>
      <c r="B233" s="78" t="s">
        <v>301</v>
      </c>
      <c r="C233" s="142">
        <f t="shared" si="41"/>
        <v>1283</v>
      </c>
      <c r="D233" s="144">
        <v>235</v>
      </c>
      <c r="E233" s="142">
        <f t="shared" si="43"/>
        <v>1048</v>
      </c>
      <c r="F233" s="144">
        <v>1048</v>
      </c>
      <c r="G233" s="78" t="s">
        <v>786</v>
      </c>
      <c r="H233" s="151"/>
      <c r="I233" s="78"/>
    </row>
    <row r="234" s="100" customFormat="1" ht="39" customHeight="1" spans="1:9">
      <c r="A234" s="163">
        <v>226</v>
      </c>
      <c r="B234" s="150" t="s">
        <v>303</v>
      </c>
      <c r="C234" s="142">
        <f t="shared" si="41"/>
        <v>180</v>
      </c>
      <c r="D234" s="144"/>
      <c r="E234" s="142">
        <f t="shared" ref="E234:E243" si="44">F234+H234</f>
        <v>180</v>
      </c>
      <c r="F234" s="144"/>
      <c r="G234" s="156"/>
      <c r="H234" s="144">
        <v>180</v>
      </c>
      <c r="I234" s="156" t="s">
        <v>787</v>
      </c>
    </row>
    <row r="235" s="100" customFormat="1" ht="39.75" customHeight="1" spans="1:9">
      <c r="A235" s="163">
        <v>227</v>
      </c>
      <c r="B235" s="150" t="s">
        <v>788</v>
      </c>
      <c r="C235" s="142">
        <f t="shared" si="41"/>
        <v>740</v>
      </c>
      <c r="D235" s="144"/>
      <c r="E235" s="142">
        <f t="shared" si="44"/>
        <v>740</v>
      </c>
      <c r="F235" s="144"/>
      <c r="G235" s="156"/>
      <c r="H235" s="151">
        <v>740</v>
      </c>
      <c r="I235" s="78" t="s">
        <v>789</v>
      </c>
    </row>
    <row r="236" s="100" customFormat="1" ht="30" customHeight="1" spans="1:9">
      <c r="A236" s="163">
        <v>228</v>
      </c>
      <c r="B236" s="154" t="s">
        <v>790</v>
      </c>
      <c r="C236" s="176">
        <f t="shared" si="41"/>
        <v>6245</v>
      </c>
      <c r="D236" s="176"/>
      <c r="E236" s="176">
        <f>E237</f>
        <v>6245</v>
      </c>
      <c r="F236" s="176"/>
      <c r="G236" s="176"/>
      <c r="H236" s="176">
        <f>H237</f>
        <v>6245</v>
      </c>
      <c r="I236" s="176"/>
    </row>
    <row r="237" s="104" customFormat="1" ht="30" customHeight="1" spans="1:9">
      <c r="A237" s="163">
        <v>229</v>
      </c>
      <c r="B237" s="150" t="s">
        <v>791</v>
      </c>
      <c r="C237" s="177">
        <f t="shared" si="41"/>
        <v>6245</v>
      </c>
      <c r="D237" s="177"/>
      <c r="E237" s="177">
        <f t="shared" si="43"/>
        <v>6245</v>
      </c>
      <c r="F237" s="178"/>
      <c r="G237" s="178"/>
      <c r="H237" s="177">
        <v>6245</v>
      </c>
      <c r="I237" s="150" t="s">
        <v>792</v>
      </c>
    </row>
    <row r="238" s="105" customFormat="1" ht="30" customHeight="1" spans="1:9">
      <c r="A238" s="163">
        <v>230</v>
      </c>
      <c r="B238" s="154" t="s">
        <v>793</v>
      </c>
      <c r="C238" s="176">
        <v>2200</v>
      </c>
      <c r="D238" s="176"/>
      <c r="E238" s="176">
        <v>2200</v>
      </c>
      <c r="F238" s="176"/>
      <c r="G238" s="176"/>
      <c r="H238" s="176">
        <v>2200</v>
      </c>
      <c r="I238" s="154"/>
    </row>
    <row r="239" s="104" customFormat="1" ht="45" customHeight="1" spans="1:9">
      <c r="A239" s="163">
        <v>231</v>
      </c>
      <c r="B239" s="150" t="s">
        <v>794</v>
      </c>
      <c r="C239" s="177">
        <f t="shared" si="41"/>
        <v>2200</v>
      </c>
      <c r="D239" s="177"/>
      <c r="E239" s="177">
        <f t="shared" si="44"/>
        <v>2200</v>
      </c>
      <c r="F239" s="178"/>
      <c r="G239" s="178"/>
      <c r="H239" s="177">
        <v>2200</v>
      </c>
      <c r="I239" s="150" t="s">
        <v>795</v>
      </c>
    </row>
    <row r="240" s="106" customFormat="1" ht="30" customHeight="1" spans="1:9">
      <c r="A240" s="163">
        <v>234</v>
      </c>
      <c r="B240" s="179" t="s">
        <v>796</v>
      </c>
      <c r="C240" s="176">
        <v>18100</v>
      </c>
      <c r="D240" s="176"/>
      <c r="E240" s="176">
        <v>18100</v>
      </c>
      <c r="F240" s="180"/>
      <c r="G240" s="180"/>
      <c r="H240" s="176">
        <v>18100</v>
      </c>
      <c r="I240" s="179"/>
    </row>
    <row r="241" s="105" customFormat="1" ht="27.95" customHeight="1" spans="1:9">
      <c r="A241" s="163">
        <v>235</v>
      </c>
      <c r="B241" s="78" t="s">
        <v>797</v>
      </c>
      <c r="C241" s="177">
        <f t="shared" si="41"/>
        <v>18100</v>
      </c>
      <c r="D241" s="177"/>
      <c r="E241" s="177">
        <f t="shared" si="44"/>
        <v>18100</v>
      </c>
      <c r="F241" s="177"/>
      <c r="G241" s="177"/>
      <c r="H241" s="177">
        <v>18100</v>
      </c>
      <c r="I241" s="78" t="s">
        <v>798</v>
      </c>
    </row>
    <row r="242" s="107" customFormat="1" ht="27.95" customHeight="1" spans="1:9">
      <c r="A242" s="163">
        <v>236</v>
      </c>
      <c r="B242" s="154" t="s">
        <v>799</v>
      </c>
      <c r="C242" s="176">
        <v>2</v>
      </c>
      <c r="D242" s="176"/>
      <c r="E242" s="176">
        <v>2</v>
      </c>
      <c r="F242" s="176"/>
      <c r="G242" s="176"/>
      <c r="H242" s="176">
        <v>2</v>
      </c>
      <c r="I242" s="154"/>
    </row>
    <row r="243" s="104" customFormat="1" ht="30" customHeight="1" spans="1:9">
      <c r="A243" s="163">
        <v>237</v>
      </c>
      <c r="B243" s="150" t="s">
        <v>800</v>
      </c>
      <c r="C243" s="181">
        <f t="shared" si="41"/>
        <v>2</v>
      </c>
      <c r="D243" s="181"/>
      <c r="E243" s="181">
        <f t="shared" si="44"/>
        <v>2</v>
      </c>
      <c r="F243" s="150"/>
      <c r="G243" s="150"/>
      <c r="H243" s="181">
        <v>2</v>
      </c>
      <c r="I243" s="150" t="s">
        <v>801</v>
      </c>
    </row>
    <row r="246" spans="1:9">
      <c r="A246" s="113"/>
      <c r="B246" s="113"/>
      <c r="C246" s="113"/>
      <c r="D246" s="113"/>
      <c r="E246" s="113"/>
      <c r="F246" s="113"/>
      <c r="G246" s="113"/>
      <c r="H246" s="113"/>
      <c r="I246" s="113"/>
    </row>
    <row r="247" spans="1:9">
      <c r="A247" s="113"/>
      <c r="B247" s="113"/>
      <c r="C247" s="113"/>
      <c r="D247" s="113"/>
      <c r="E247" s="113"/>
      <c r="F247" s="113"/>
      <c r="G247" s="113"/>
      <c r="H247" s="113"/>
      <c r="I247" s="113"/>
    </row>
    <row r="248" spans="1:9">
      <c r="A248" s="113"/>
      <c r="B248" s="113"/>
      <c r="C248" s="113"/>
      <c r="D248" s="113"/>
      <c r="E248" s="113"/>
      <c r="F248" s="113"/>
      <c r="G248" s="113"/>
      <c r="H248" s="113"/>
      <c r="I248" s="113"/>
    </row>
    <row r="249" spans="1:9">
      <c r="A249" s="113"/>
      <c r="B249" s="113"/>
      <c r="C249" s="113"/>
      <c r="D249" s="113"/>
      <c r="E249" s="113"/>
      <c r="F249" s="113"/>
      <c r="G249" s="113"/>
      <c r="H249" s="113"/>
      <c r="I249" s="113"/>
    </row>
    <row r="250" spans="1:9">
      <c r="A250" s="113"/>
      <c r="B250" s="113"/>
      <c r="C250" s="113"/>
      <c r="D250" s="113"/>
      <c r="E250" s="113"/>
      <c r="F250" s="113"/>
      <c r="G250" s="113"/>
      <c r="H250" s="113"/>
      <c r="I250" s="113"/>
    </row>
    <row r="251" spans="1:9">
      <c r="A251" s="113"/>
      <c r="B251" s="113"/>
      <c r="C251" s="113"/>
      <c r="D251" s="113"/>
      <c r="E251" s="113"/>
      <c r="F251" s="113"/>
      <c r="G251" s="113"/>
      <c r="H251" s="113"/>
      <c r="I251" s="113"/>
    </row>
    <row r="252" spans="1:9">
      <c r="A252" s="113"/>
      <c r="B252" s="113"/>
      <c r="C252" s="113"/>
      <c r="D252" s="113"/>
      <c r="E252" s="113"/>
      <c r="F252" s="113"/>
      <c r="G252" s="113"/>
      <c r="H252" s="113"/>
      <c r="I252" s="113"/>
    </row>
    <row r="253" spans="1:9">
      <c r="A253" s="113"/>
      <c r="B253" s="113"/>
      <c r="C253" s="113"/>
      <c r="D253" s="113"/>
      <c r="E253" s="113"/>
      <c r="F253" s="113"/>
      <c r="G253" s="113"/>
      <c r="H253" s="113"/>
      <c r="I253" s="113"/>
    </row>
    <row r="254" spans="1:9">
      <c r="A254" s="113"/>
      <c r="B254" s="113"/>
      <c r="C254" s="113"/>
      <c r="D254" s="113"/>
      <c r="E254" s="113"/>
      <c r="F254" s="113"/>
      <c r="G254" s="113"/>
      <c r="H254" s="113"/>
      <c r="I254" s="113"/>
    </row>
    <row r="255" spans="1:9">
      <c r="A255" s="113"/>
      <c r="B255" s="113"/>
      <c r="C255" s="113"/>
      <c r="D255" s="113"/>
      <c r="E255" s="113"/>
      <c r="F255" s="113"/>
      <c r="G255" s="113"/>
      <c r="H255" s="113"/>
      <c r="I255" s="113"/>
    </row>
    <row r="256" spans="1:9">
      <c r="A256" s="113"/>
      <c r="B256" s="113"/>
      <c r="C256" s="113"/>
      <c r="D256" s="113"/>
      <c r="E256" s="113"/>
      <c r="F256" s="113"/>
      <c r="G256" s="113"/>
      <c r="H256" s="113"/>
      <c r="I256" s="113"/>
    </row>
    <row r="257" spans="1:9">
      <c r="A257" s="113"/>
      <c r="B257" s="113"/>
      <c r="C257" s="113"/>
      <c r="D257" s="113"/>
      <c r="E257" s="113"/>
      <c r="F257" s="113"/>
      <c r="G257" s="113"/>
      <c r="H257" s="113"/>
      <c r="I257" s="113"/>
    </row>
    <row r="258" spans="1:9">
      <c r="A258" s="113"/>
      <c r="B258" s="113"/>
      <c r="C258" s="113"/>
      <c r="D258" s="113"/>
      <c r="E258" s="113"/>
      <c r="F258" s="113"/>
      <c r="G258" s="113"/>
      <c r="H258" s="113"/>
      <c r="I258" s="113"/>
    </row>
    <row r="259" spans="1:9">
      <c r="A259" s="113"/>
      <c r="B259" s="113"/>
      <c r="C259" s="113"/>
      <c r="D259" s="113"/>
      <c r="E259" s="113"/>
      <c r="F259" s="113"/>
      <c r="G259" s="113"/>
      <c r="H259" s="113"/>
      <c r="I259" s="113"/>
    </row>
    <row r="260" spans="1:9">
      <c r="A260" s="113"/>
      <c r="B260" s="113"/>
      <c r="C260" s="113"/>
      <c r="D260" s="113"/>
      <c r="E260" s="113"/>
      <c r="F260" s="113"/>
      <c r="G260" s="113"/>
      <c r="H260" s="113"/>
      <c r="I260" s="113"/>
    </row>
    <row r="261" spans="1:9">
      <c r="A261" s="113"/>
      <c r="B261" s="113"/>
      <c r="C261" s="113"/>
      <c r="D261" s="113"/>
      <c r="E261" s="113"/>
      <c r="F261" s="113"/>
      <c r="G261" s="113"/>
      <c r="H261" s="113"/>
      <c r="I261" s="113"/>
    </row>
    <row r="262" spans="1:9">
      <c r="A262" s="113"/>
      <c r="B262" s="113"/>
      <c r="C262" s="113"/>
      <c r="D262" s="113"/>
      <c r="E262" s="113"/>
      <c r="F262" s="113"/>
      <c r="G262" s="113"/>
      <c r="H262" s="113"/>
      <c r="I262" s="113"/>
    </row>
    <row r="263" spans="1:9">
      <c r="A263" s="113"/>
      <c r="B263" s="113"/>
      <c r="C263" s="113"/>
      <c r="D263" s="113"/>
      <c r="E263" s="113"/>
      <c r="F263" s="113"/>
      <c r="G263" s="113"/>
      <c r="H263" s="113"/>
      <c r="I263" s="113"/>
    </row>
    <row r="264" spans="1:9">
      <c r="A264" s="113"/>
      <c r="B264" s="113"/>
      <c r="C264" s="113"/>
      <c r="D264" s="113"/>
      <c r="E264" s="113"/>
      <c r="F264" s="113"/>
      <c r="G264" s="113"/>
      <c r="H264" s="113"/>
      <c r="I264" s="113"/>
    </row>
    <row r="265" spans="1:9">
      <c r="A265" s="113"/>
      <c r="B265" s="113"/>
      <c r="C265" s="113"/>
      <c r="D265" s="113"/>
      <c r="E265" s="113"/>
      <c r="F265" s="113"/>
      <c r="G265" s="113"/>
      <c r="H265" s="113"/>
      <c r="I265" s="113"/>
    </row>
    <row r="266" spans="1:9">
      <c r="A266" s="113"/>
      <c r="B266" s="113"/>
      <c r="C266" s="113"/>
      <c r="D266" s="113"/>
      <c r="E266" s="113"/>
      <c r="F266" s="113"/>
      <c r="G266" s="113"/>
      <c r="H266" s="113"/>
      <c r="I266" s="113"/>
    </row>
    <row r="267" spans="1:9">
      <c r="A267" s="113"/>
      <c r="B267" s="113"/>
      <c r="C267" s="113"/>
      <c r="D267" s="113"/>
      <c r="E267" s="113"/>
      <c r="F267" s="113"/>
      <c r="G267" s="113"/>
      <c r="H267" s="113"/>
      <c r="I267" s="113"/>
    </row>
    <row r="268" spans="1:9">
      <c r="A268" s="113"/>
      <c r="B268" s="113"/>
      <c r="C268" s="113"/>
      <c r="D268" s="113"/>
      <c r="E268" s="113"/>
      <c r="F268" s="113"/>
      <c r="G268" s="113"/>
      <c r="H268" s="113"/>
      <c r="I268" s="113"/>
    </row>
    <row r="269" spans="1:9">
      <c r="A269" s="113"/>
      <c r="B269" s="113"/>
      <c r="C269" s="113"/>
      <c r="D269" s="113"/>
      <c r="E269" s="113"/>
      <c r="F269" s="113"/>
      <c r="G269" s="113"/>
      <c r="H269" s="113"/>
      <c r="I269" s="113"/>
    </row>
    <row r="270" spans="1:9">
      <c r="A270" s="113"/>
      <c r="B270" s="113"/>
      <c r="C270" s="113"/>
      <c r="D270" s="113"/>
      <c r="E270" s="113"/>
      <c r="F270" s="113"/>
      <c r="G270" s="113"/>
      <c r="H270" s="113"/>
      <c r="I270" s="113"/>
    </row>
    <row r="271" spans="1:9">
      <c r="A271" s="113"/>
      <c r="B271" s="113"/>
      <c r="C271" s="113"/>
      <c r="D271" s="113"/>
      <c r="E271" s="113"/>
      <c r="F271" s="113"/>
      <c r="G271" s="113"/>
      <c r="H271" s="113"/>
      <c r="I271" s="113"/>
    </row>
    <row r="272" spans="1:9">
      <c r="A272" s="113"/>
      <c r="B272" s="113"/>
      <c r="C272" s="113"/>
      <c r="D272" s="113"/>
      <c r="E272" s="113"/>
      <c r="F272" s="113"/>
      <c r="G272" s="113"/>
      <c r="H272" s="113"/>
      <c r="I272" s="113"/>
    </row>
    <row r="273" spans="1:9">
      <c r="A273" s="113"/>
      <c r="B273" s="113"/>
      <c r="C273" s="113"/>
      <c r="D273" s="113"/>
      <c r="E273" s="113"/>
      <c r="F273" s="113"/>
      <c r="G273" s="113"/>
      <c r="H273" s="113"/>
      <c r="I273" s="113"/>
    </row>
    <row r="274" spans="1:9">
      <c r="A274" s="113"/>
      <c r="B274" s="113"/>
      <c r="C274" s="113"/>
      <c r="D274" s="113"/>
      <c r="E274" s="113"/>
      <c r="F274" s="113"/>
      <c r="G274" s="113"/>
      <c r="H274" s="113"/>
      <c r="I274" s="113"/>
    </row>
    <row r="275" spans="1:9">
      <c r="A275" s="113"/>
      <c r="B275" s="113"/>
      <c r="C275" s="113"/>
      <c r="D275" s="113"/>
      <c r="E275" s="113"/>
      <c r="F275" s="113"/>
      <c r="G275" s="113"/>
      <c r="H275" s="113"/>
      <c r="I275" s="113"/>
    </row>
    <row r="276" spans="1:9">
      <c r="A276" s="113"/>
      <c r="B276" s="113"/>
      <c r="C276" s="113"/>
      <c r="D276" s="113"/>
      <c r="E276" s="113"/>
      <c r="F276" s="113"/>
      <c r="G276" s="113"/>
      <c r="H276" s="113"/>
      <c r="I276" s="113"/>
    </row>
    <row r="277" spans="1:9">
      <c r="A277" s="113"/>
      <c r="B277" s="113"/>
      <c r="C277" s="113"/>
      <c r="D277" s="113"/>
      <c r="E277" s="113"/>
      <c r="F277" s="113"/>
      <c r="G277" s="113"/>
      <c r="H277" s="113"/>
      <c r="I277" s="113"/>
    </row>
    <row r="278" spans="1:9">
      <c r="A278" s="113"/>
      <c r="B278" s="113"/>
      <c r="C278" s="113"/>
      <c r="D278" s="113"/>
      <c r="E278" s="113"/>
      <c r="F278" s="113"/>
      <c r="G278" s="113"/>
      <c r="H278" s="113"/>
      <c r="I278" s="113"/>
    </row>
    <row r="279" spans="1:9">
      <c r="A279" s="113"/>
      <c r="B279" s="113"/>
      <c r="C279" s="113"/>
      <c r="D279" s="113"/>
      <c r="E279" s="113"/>
      <c r="F279" s="113"/>
      <c r="G279" s="113"/>
      <c r="H279" s="113"/>
      <c r="I279" s="113"/>
    </row>
    <row r="280" spans="1:9">
      <c r="A280" s="113"/>
      <c r="B280" s="113"/>
      <c r="C280" s="113"/>
      <c r="D280" s="113"/>
      <c r="E280" s="113"/>
      <c r="F280" s="113"/>
      <c r="G280" s="113"/>
      <c r="H280" s="113"/>
      <c r="I280" s="113"/>
    </row>
    <row r="281" spans="1:9">
      <c r="A281" s="113"/>
      <c r="B281" s="113"/>
      <c r="C281" s="113"/>
      <c r="D281" s="113"/>
      <c r="E281" s="113"/>
      <c r="F281" s="113"/>
      <c r="G281" s="113"/>
      <c r="H281" s="113"/>
      <c r="I281" s="113"/>
    </row>
    <row r="282" spans="1:9">
      <c r="A282" s="113"/>
      <c r="B282" s="113"/>
      <c r="C282" s="113"/>
      <c r="D282" s="113"/>
      <c r="E282" s="113"/>
      <c r="F282" s="113"/>
      <c r="G282" s="113"/>
      <c r="H282" s="113"/>
      <c r="I282" s="113"/>
    </row>
    <row r="283" spans="1:9">
      <c r="A283" s="113"/>
      <c r="B283" s="113"/>
      <c r="C283" s="113"/>
      <c r="D283" s="113"/>
      <c r="E283" s="113"/>
      <c r="F283" s="113"/>
      <c r="G283" s="113"/>
      <c r="H283" s="113"/>
      <c r="I283" s="113"/>
    </row>
    <row r="284" spans="1:9">
      <c r="A284" s="113"/>
      <c r="B284" s="113"/>
      <c r="C284" s="113"/>
      <c r="D284" s="113"/>
      <c r="E284" s="113"/>
      <c r="F284" s="113"/>
      <c r="G284" s="113"/>
      <c r="H284" s="113"/>
      <c r="I284" s="113"/>
    </row>
    <row r="285" spans="1:9">
      <c r="A285" s="113"/>
      <c r="B285" s="113"/>
      <c r="C285" s="113"/>
      <c r="D285" s="113"/>
      <c r="E285" s="113"/>
      <c r="F285" s="113"/>
      <c r="G285" s="113"/>
      <c r="H285" s="113"/>
      <c r="I285" s="113"/>
    </row>
    <row r="286" spans="1:9">
      <c r="A286" s="113"/>
      <c r="B286" s="113"/>
      <c r="C286" s="113"/>
      <c r="D286" s="113"/>
      <c r="E286" s="113"/>
      <c r="F286" s="113"/>
      <c r="G286" s="113"/>
      <c r="H286" s="113"/>
      <c r="I286" s="113"/>
    </row>
    <row r="287" spans="1:9">
      <c r="A287" s="113"/>
      <c r="B287" s="113"/>
      <c r="C287" s="113"/>
      <c r="D287" s="113"/>
      <c r="E287" s="113"/>
      <c r="F287" s="113"/>
      <c r="G287" s="113"/>
      <c r="H287" s="113"/>
      <c r="I287" s="113"/>
    </row>
    <row r="288" spans="1:9">
      <c r="A288" s="113"/>
      <c r="B288" s="113"/>
      <c r="C288" s="113"/>
      <c r="D288" s="113"/>
      <c r="E288" s="113"/>
      <c r="F288" s="113"/>
      <c r="G288" s="113"/>
      <c r="H288" s="113"/>
      <c r="I288" s="113"/>
    </row>
    <row r="289" spans="1:9">
      <c r="A289" s="113"/>
      <c r="B289" s="113"/>
      <c r="C289" s="113"/>
      <c r="D289" s="113"/>
      <c r="E289" s="113"/>
      <c r="F289" s="113"/>
      <c r="G289" s="113"/>
      <c r="H289" s="113"/>
      <c r="I289" s="113"/>
    </row>
    <row r="290" spans="1:9">
      <c r="A290" s="113"/>
      <c r="B290" s="113"/>
      <c r="C290" s="113"/>
      <c r="D290" s="113"/>
      <c r="E290" s="113"/>
      <c r="F290" s="113"/>
      <c r="G290" s="113"/>
      <c r="H290" s="113"/>
      <c r="I290" s="113"/>
    </row>
    <row r="291" spans="1:9">
      <c r="A291" s="113"/>
      <c r="B291" s="113"/>
      <c r="C291" s="113"/>
      <c r="D291" s="113"/>
      <c r="E291" s="113"/>
      <c r="F291" s="113"/>
      <c r="G291" s="113"/>
      <c r="H291" s="113"/>
      <c r="I291" s="113"/>
    </row>
    <row r="292" spans="1:9">
      <c r="A292" s="113"/>
      <c r="B292" s="113"/>
      <c r="C292" s="113"/>
      <c r="D292" s="113"/>
      <c r="E292" s="113"/>
      <c r="F292" s="113"/>
      <c r="G292" s="113"/>
      <c r="H292" s="113"/>
      <c r="I292" s="113"/>
    </row>
    <row r="293" spans="1:9">
      <c r="A293" s="113"/>
      <c r="B293" s="113"/>
      <c r="C293" s="113"/>
      <c r="D293" s="113"/>
      <c r="E293" s="113"/>
      <c r="F293" s="113"/>
      <c r="G293" s="113"/>
      <c r="H293" s="113"/>
      <c r="I293" s="113"/>
    </row>
    <row r="294" spans="1:9">
      <c r="A294" s="113"/>
      <c r="B294" s="113"/>
      <c r="C294" s="113"/>
      <c r="D294" s="113"/>
      <c r="E294" s="113"/>
      <c r="F294" s="113"/>
      <c r="G294" s="113"/>
      <c r="H294" s="113"/>
      <c r="I294" s="113"/>
    </row>
    <row r="295" spans="1:9">
      <c r="A295" s="113"/>
      <c r="B295" s="113"/>
      <c r="C295" s="113"/>
      <c r="D295" s="113"/>
      <c r="E295" s="113"/>
      <c r="F295" s="113"/>
      <c r="G295" s="113"/>
      <c r="H295" s="113"/>
      <c r="I295" s="113"/>
    </row>
    <row r="296" spans="1:9">
      <c r="A296" s="113"/>
      <c r="B296" s="113"/>
      <c r="C296" s="113"/>
      <c r="D296" s="113"/>
      <c r="E296" s="113"/>
      <c r="F296" s="113"/>
      <c r="G296" s="113"/>
      <c r="H296" s="113"/>
      <c r="I296" s="113"/>
    </row>
    <row r="297" spans="1:9">
      <c r="A297" s="113"/>
      <c r="B297" s="113"/>
      <c r="C297" s="113"/>
      <c r="D297" s="113"/>
      <c r="E297" s="113"/>
      <c r="F297" s="113"/>
      <c r="G297" s="113"/>
      <c r="H297" s="113"/>
      <c r="I297" s="113"/>
    </row>
    <row r="298" spans="1:9">
      <c r="A298" s="113"/>
      <c r="B298" s="113"/>
      <c r="C298" s="113"/>
      <c r="D298" s="113"/>
      <c r="E298" s="113"/>
      <c r="F298" s="113"/>
      <c r="G298" s="113"/>
      <c r="H298" s="113"/>
      <c r="I298" s="113"/>
    </row>
    <row r="299" spans="1:9">
      <c r="A299" s="113"/>
      <c r="B299" s="113"/>
      <c r="C299" s="113"/>
      <c r="D299" s="113"/>
      <c r="E299" s="113"/>
      <c r="F299" s="113"/>
      <c r="G299" s="113"/>
      <c r="H299" s="113"/>
      <c r="I299" s="113"/>
    </row>
    <row r="300" spans="1:9">
      <c r="A300" s="113"/>
      <c r="B300" s="113"/>
      <c r="C300" s="113"/>
      <c r="D300" s="113"/>
      <c r="E300" s="113"/>
      <c r="F300" s="113"/>
      <c r="G300" s="113"/>
      <c r="H300" s="113"/>
      <c r="I300" s="113"/>
    </row>
    <row r="301" spans="1:9">
      <c r="A301" s="113"/>
      <c r="B301" s="113"/>
      <c r="C301" s="113"/>
      <c r="D301" s="113"/>
      <c r="E301" s="113"/>
      <c r="F301" s="113"/>
      <c r="G301" s="113"/>
      <c r="H301" s="113"/>
      <c r="I301" s="113"/>
    </row>
    <row r="302" spans="1:9">
      <c r="A302" s="113"/>
      <c r="B302" s="113"/>
      <c r="C302" s="113"/>
      <c r="D302" s="113"/>
      <c r="E302" s="113"/>
      <c r="F302" s="113"/>
      <c r="G302" s="113"/>
      <c r="H302" s="113"/>
      <c r="I302" s="113"/>
    </row>
    <row r="303" spans="1:9">
      <c r="A303" s="113"/>
      <c r="B303" s="113"/>
      <c r="C303" s="113"/>
      <c r="D303" s="113"/>
      <c r="E303" s="113"/>
      <c r="F303" s="113"/>
      <c r="G303" s="113"/>
      <c r="H303" s="113"/>
      <c r="I303" s="113"/>
    </row>
    <row r="304" spans="1:9">
      <c r="A304" s="113"/>
      <c r="B304" s="113"/>
      <c r="C304" s="113"/>
      <c r="D304" s="113"/>
      <c r="E304" s="113"/>
      <c r="F304" s="113"/>
      <c r="G304" s="113"/>
      <c r="H304" s="113"/>
      <c r="I304" s="113"/>
    </row>
    <row r="305" spans="1:9">
      <c r="A305" s="113"/>
      <c r="B305" s="113"/>
      <c r="C305" s="113"/>
      <c r="D305" s="113"/>
      <c r="E305" s="113"/>
      <c r="F305" s="113"/>
      <c r="G305" s="113"/>
      <c r="H305" s="113"/>
      <c r="I305" s="113"/>
    </row>
    <row r="306" spans="1:9">
      <c r="A306" s="113"/>
      <c r="B306" s="113"/>
      <c r="C306" s="113"/>
      <c r="D306" s="113"/>
      <c r="E306" s="113"/>
      <c r="F306" s="113"/>
      <c r="G306" s="113"/>
      <c r="H306" s="113"/>
      <c r="I306" s="113"/>
    </row>
    <row r="307" spans="1:9">
      <c r="A307" s="113"/>
      <c r="B307" s="113"/>
      <c r="C307" s="113"/>
      <c r="D307" s="113"/>
      <c r="E307" s="113"/>
      <c r="F307" s="113"/>
      <c r="G307" s="113"/>
      <c r="H307" s="113"/>
      <c r="I307" s="113"/>
    </row>
    <row r="308" spans="1:9">
      <c r="A308" s="113"/>
      <c r="B308" s="113"/>
      <c r="C308" s="113"/>
      <c r="D308" s="113"/>
      <c r="E308" s="113"/>
      <c r="F308" s="113"/>
      <c r="G308" s="113"/>
      <c r="H308" s="113"/>
      <c r="I308" s="113"/>
    </row>
    <row r="309" spans="1:9">
      <c r="A309" s="113"/>
      <c r="B309" s="113"/>
      <c r="C309" s="113"/>
      <c r="D309" s="113"/>
      <c r="E309" s="113"/>
      <c r="F309" s="113"/>
      <c r="G309" s="113"/>
      <c r="H309" s="113"/>
      <c r="I309" s="113"/>
    </row>
    <row r="310" spans="1:9">
      <c r="A310" s="113"/>
      <c r="B310" s="113"/>
      <c r="C310" s="113"/>
      <c r="D310" s="113"/>
      <c r="E310" s="113"/>
      <c r="F310" s="113"/>
      <c r="G310" s="113"/>
      <c r="H310" s="113"/>
      <c r="I310" s="113"/>
    </row>
    <row r="311" spans="1:9">
      <c r="A311" s="113"/>
      <c r="B311" s="113"/>
      <c r="C311" s="113"/>
      <c r="D311" s="113"/>
      <c r="E311" s="113"/>
      <c r="F311" s="113"/>
      <c r="G311" s="113"/>
      <c r="H311" s="113"/>
      <c r="I311" s="113"/>
    </row>
    <row r="312" spans="1:9">
      <c r="A312" s="113"/>
      <c r="B312" s="113"/>
      <c r="C312" s="113"/>
      <c r="D312" s="113"/>
      <c r="E312" s="113"/>
      <c r="F312" s="113"/>
      <c r="G312" s="113"/>
      <c r="H312" s="113"/>
      <c r="I312" s="113"/>
    </row>
    <row r="313" spans="1:9">
      <c r="A313" s="113"/>
      <c r="B313" s="113"/>
      <c r="C313" s="113"/>
      <c r="D313" s="113"/>
      <c r="E313" s="113"/>
      <c r="F313" s="113"/>
      <c r="G313" s="113"/>
      <c r="H313" s="113"/>
      <c r="I313" s="113"/>
    </row>
    <row r="314" spans="1:9">
      <c r="A314" s="113"/>
      <c r="B314" s="113"/>
      <c r="C314" s="113"/>
      <c r="D314" s="113"/>
      <c r="E314" s="113"/>
      <c r="F314" s="113"/>
      <c r="G314" s="113"/>
      <c r="H314" s="113"/>
      <c r="I314" s="113"/>
    </row>
    <row r="315" spans="1:9">
      <c r="A315" s="113"/>
      <c r="B315" s="113"/>
      <c r="C315" s="113"/>
      <c r="D315" s="113"/>
      <c r="E315" s="113"/>
      <c r="F315" s="113"/>
      <c r="G315" s="113"/>
      <c r="H315" s="113"/>
      <c r="I315" s="113"/>
    </row>
    <row r="316" spans="1:9">
      <c r="A316" s="113"/>
      <c r="B316" s="113"/>
      <c r="C316" s="113"/>
      <c r="D316" s="113"/>
      <c r="E316" s="113"/>
      <c r="F316" s="113"/>
      <c r="G316" s="113"/>
      <c r="H316" s="113"/>
      <c r="I316" s="113"/>
    </row>
    <row r="317" spans="1:9">
      <c r="A317" s="113"/>
      <c r="B317" s="113"/>
      <c r="C317" s="113"/>
      <c r="D317" s="113"/>
      <c r="E317" s="113"/>
      <c r="F317" s="113"/>
      <c r="G317" s="113"/>
      <c r="H317" s="113"/>
      <c r="I317" s="113"/>
    </row>
    <row r="318" spans="1:9">
      <c r="A318" s="113"/>
      <c r="B318" s="113"/>
      <c r="C318" s="113"/>
      <c r="D318" s="113"/>
      <c r="E318" s="113"/>
      <c r="F318" s="113"/>
      <c r="G318" s="113"/>
      <c r="H318" s="113"/>
      <c r="I318" s="113"/>
    </row>
    <row r="319" spans="1:9">
      <c r="A319" s="113"/>
      <c r="B319" s="113"/>
      <c r="C319" s="113"/>
      <c r="D319" s="113"/>
      <c r="E319" s="113"/>
      <c r="F319" s="113"/>
      <c r="G319" s="113"/>
      <c r="H319" s="113"/>
      <c r="I319" s="113"/>
    </row>
    <row r="320" spans="1:9">
      <c r="A320" s="113"/>
      <c r="B320" s="113"/>
      <c r="C320" s="113"/>
      <c r="D320" s="113"/>
      <c r="E320" s="113"/>
      <c r="F320" s="113"/>
      <c r="G320" s="113"/>
      <c r="H320" s="113"/>
      <c r="I320" s="113"/>
    </row>
    <row r="321" spans="1:9">
      <c r="A321" s="113"/>
      <c r="B321" s="113"/>
      <c r="C321" s="113"/>
      <c r="D321" s="113"/>
      <c r="E321" s="113"/>
      <c r="F321" s="113"/>
      <c r="G321" s="113"/>
      <c r="H321" s="113"/>
      <c r="I321" s="113"/>
    </row>
    <row r="322" spans="1:9">
      <c r="A322" s="113"/>
      <c r="B322" s="113"/>
      <c r="C322" s="113"/>
      <c r="D322" s="113"/>
      <c r="E322" s="113"/>
      <c r="F322" s="113"/>
      <c r="G322" s="113"/>
      <c r="H322" s="113"/>
      <c r="I322" s="113"/>
    </row>
    <row r="323" spans="1:9">
      <c r="A323" s="113"/>
      <c r="B323" s="113"/>
      <c r="C323" s="113"/>
      <c r="D323" s="113"/>
      <c r="E323" s="113"/>
      <c r="F323" s="113"/>
      <c r="G323" s="113"/>
      <c r="H323" s="113"/>
      <c r="I323" s="113"/>
    </row>
    <row r="324" spans="1:9">
      <c r="A324" s="113"/>
      <c r="B324" s="113"/>
      <c r="C324" s="113"/>
      <c r="D324" s="113"/>
      <c r="E324" s="113"/>
      <c r="F324" s="113"/>
      <c r="G324" s="113"/>
      <c r="H324" s="113"/>
      <c r="I324" s="113"/>
    </row>
    <row r="325" spans="1:9">
      <c r="A325" s="113"/>
      <c r="B325" s="113"/>
      <c r="C325" s="113"/>
      <c r="D325" s="113"/>
      <c r="E325" s="113"/>
      <c r="F325" s="113"/>
      <c r="G325" s="113"/>
      <c r="H325" s="113"/>
      <c r="I325" s="113"/>
    </row>
    <row r="326" spans="1:9">
      <c r="A326" s="113"/>
      <c r="B326" s="113"/>
      <c r="C326" s="113"/>
      <c r="D326" s="113"/>
      <c r="E326" s="113"/>
      <c r="F326" s="113"/>
      <c r="G326" s="113"/>
      <c r="H326" s="113"/>
      <c r="I326" s="113"/>
    </row>
    <row r="327" spans="1:9">
      <c r="A327" s="113"/>
      <c r="B327" s="113"/>
      <c r="C327" s="113"/>
      <c r="D327" s="113"/>
      <c r="E327" s="113"/>
      <c r="F327" s="113"/>
      <c r="G327" s="113"/>
      <c r="H327" s="113"/>
      <c r="I327" s="113"/>
    </row>
    <row r="328" spans="1:9">
      <c r="A328" s="113"/>
      <c r="B328" s="113"/>
      <c r="C328" s="113"/>
      <c r="D328" s="113"/>
      <c r="E328" s="113"/>
      <c r="F328" s="113"/>
      <c r="G328" s="113"/>
      <c r="H328" s="113"/>
      <c r="I328" s="113"/>
    </row>
    <row r="329" spans="1:9">
      <c r="A329" s="113"/>
      <c r="B329" s="113"/>
      <c r="C329" s="113"/>
      <c r="D329" s="113"/>
      <c r="E329" s="113"/>
      <c r="F329" s="113"/>
      <c r="G329" s="113"/>
      <c r="H329" s="113"/>
      <c r="I329" s="113"/>
    </row>
    <row r="330" spans="1:9">
      <c r="A330" s="113"/>
      <c r="B330" s="113"/>
      <c r="C330" s="113"/>
      <c r="D330" s="113"/>
      <c r="E330" s="113"/>
      <c r="F330" s="113"/>
      <c r="G330" s="113"/>
      <c r="H330" s="113"/>
      <c r="I330" s="113"/>
    </row>
    <row r="331" spans="1:9">
      <c r="A331" s="113"/>
      <c r="B331" s="113"/>
      <c r="C331" s="113"/>
      <c r="D331" s="113"/>
      <c r="E331" s="113"/>
      <c r="F331" s="113"/>
      <c r="G331" s="113"/>
      <c r="H331" s="113"/>
      <c r="I331" s="113"/>
    </row>
    <row r="332" spans="1:9">
      <c r="A332" s="113"/>
      <c r="B332" s="113"/>
      <c r="C332" s="113"/>
      <c r="D332" s="113"/>
      <c r="E332" s="113"/>
      <c r="F332" s="113"/>
      <c r="G332" s="113"/>
      <c r="H332" s="113"/>
      <c r="I332" s="113"/>
    </row>
    <row r="333" spans="1:9">
      <c r="A333" s="113"/>
      <c r="B333" s="113"/>
      <c r="C333" s="113"/>
      <c r="D333" s="113"/>
      <c r="E333" s="113"/>
      <c r="F333" s="113"/>
      <c r="G333" s="113"/>
      <c r="H333" s="113"/>
      <c r="I333" s="113"/>
    </row>
    <row r="334" spans="1:9">
      <c r="A334" s="113"/>
      <c r="B334" s="113"/>
      <c r="C334" s="113"/>
      <c r="D334" s="113"/>
      <c r="E334" s="113"/>
      <c r="F334" s="113"/>
      <c r="G334" s="113"/>
      <c r="H334" s="113"/>
      <c r="I334" s="113"/>
    </row>
    <row r="335" spans="1:9">
      <c r="A335" s="113"/>
      <c r="B335" s="113"/>
      <c r="C335" s="113"/>
      <c r="D335" s="113"/>
      <c r="E335" s="113"/>
      <c r="F335" s="113"/>
      <c r="G335" s="113"/>
      <c r="H335" s="113"/>
      <c r="I335" s="113"/>
    </row>
    <row r="336" spans="1:9">
      <c r="A336" s="113"/>
      <c r="B336" s="113"/>
      <c r="C336" s="113"/>
      <c r="D336" s="113"/>
      <c r="E336" s="113"/>
      <c r="F336" s="113"/>
      <c r="G336" s="113"/>
      <c r="H336" s="113"/>
      <c r="I336" s="113"/>
    </row>
    <row r="337" spans="1:9">
      <c r="A337" s="113"/>
      <c r="B337" s="113"/>
      <c r="C337" s="113"/>
      <c r="D337" s="113"/>
      <c r="E337" s="113"/>
      <c r="F337" s="113"/>
      <c r="G337" s="113"/>
      <c r="H337" s="113"/>
      <c r="I337" s="113"/>
    </row>
    <row r="338" spans="1:9">
      <c r="A338" s="113"/>
      <c r="B338" s="113"/>
      <c r="C338" s="113"/>
      <c r="D338" s="113"/>
      <c r="E338" s="113"/>
      <c r="F338" s="113"/>
      <c r="G338" s="113"/>
      <c r="H338" s="113"/>
      <c r="I338" s="113"/>
    </row>
    <row r="339" spans="1:9">
      <c r="A339" s="113"/>
      <c r="B339" s="113"/>
      <c r="C339" s="113"/>
      <c r="D339" s="113"/>
      <c r="E339" s="113"/>
      <c r="F339" s="113"/>
      <c r="G339" s="113"/>
      <c r="H339" s="113"/>
      <c r="I339" s="113"/>
    </row>
    <row r="340" spans="1:9">
      <c r="A340" s="113"/>
      <c r="B340" s="113"/>
      <c r="C340" s="113"/>
      <c r="D340" s="113"/>
      <c r="E340" s="113"/>
      <c r="F340" s="113"/>
      <c r="G340" s="113"/>
      <c r="H340" s="113"/>
      <c r="I340" s="113"/>
    </row>
    <row r="341" spans="1:9">
      <c r="A341" s="113"/>
      <c r="B341" s="113"/>
      <c r="C341" s="113"/>
      <c r="D341" s="113"/>
      <c r="E341" s="113"/>
      <c r="F341" s="113"/>
      <c r="G341" s="113"/>
      <c r="H341" s="113"/>
      <c r="I341" s="113"/>
    </row>
    <row r="342" spans="1:9">
      <c r="A342" s="113"/>
      <c r="B342" s="113"/>
      <c r="C342" s="113"/>
      <c r="D342" s="113"/>
      <c r="E342" s="113"/>
      <c r="F342" s="113"/>
      <c r="G342" s="113"/>
      <c r="H342" s="113"/>
      <c r="I342" s="113"/>
    </row>
    <row r="343" spans="1:9">
      <c r="A343" s="113"/>
      <c r="B343" s="113"/>
      <c r="C343" s="113"/>
      <c r="D343" s="113"/>
      <c r="E343" s="113"/>
      <c r="F343" s="113"/>
      <c r="G343" s="113"/>
      <c r="H343" s="113"/>
      <c r="I343" s="113"/>
    </row>
    <row r="344" spans="1:9">
      <c r="A344" s="113"/>
      <c r="B344" s="113"/>
      <c r="C344" s="113"/>
      <c r="D344" s="113"/>
      <c r="E344" s="113"/>
      <c r="F344" s="113"/>
      <c r="G344" s="113"/>
      <c r="H344" s="113"/>
      <c r="I344" s="113"/>
    </row>
    <row r="345" spans="1:9">
      <c r="A345" s="113"/>
      <c r="B345" s="113"/>
      <c r="C345" s="113"/>
      <c r="D345" s="113"/>
      <c r="E345" s="113"/>
      <c r="F345" s="113"/>
      <c r="G345" s="113"/>
      <c r="H345" s="113"/>
      <c r="I345" s="113"/>
    </row>
    <row r="346" spans="1:9">
      <c r="A346" s="113"/>
      <c r="B346" s="113"/>
      <c r="C346" s="113"/>
      <c r="D346" s="113"/>
      <c r="E346" s="113"/>
      <c r="F346" s="113"/>
      <c r="G346" s="113"/>
      <c r="H346" s="113"/>
      <c r="I346" s="113"/>
    </row>
    <row r="347" spans="1:9">
      <c r="A347" s="113"/>
      <c r="B347" s="113"/>
      <c r="C347" s="113"/>
      <c r="D347" s="113"/>
      <c r="E347" s="113"/>
      <c r="F347" s="113"/>
      <c r="G347" s="113"/>
      <c r="H347" s="113"/>
      <c r="I347" s="113"/>
    </row>
    <row r="348" spans="1:9">
      <c r="A348" s="113"/>
      <c r="B348" s="113"/>
      <c r="C348" s="113"/>
      <c r="D348" s="113"/>
      <c r="E348" s="113"/>
      <c r="F348" s="113"/>
      <c r="G348" s="113"/>
      <c r="H348" s="113"/>
      <c r="I348" s="113"/>
    </row>
    <row r="349" spans="1:9">
      <c r="A349" s="113"/>
      <c r="B349" s="113"/>
      <c r="C349" s="113"/>
      <c r="D349" s="113"/>
      <c r="E349" s="113"/>
      <c r="F349" s="113"/>
      <c r="G349" s="113"/>
      <c r="H349" s="113"/>
      <c r="I349" s="113"/>
    </row>
    <row r="350" spans="1:9">
      <c r="A350" s="113"/>
      <c r="B350" s="113"/>
      <c r="C350" s="113"/>
      <c r="D350" s="113"/>
      <c r="E350" s="113"/>
      <c r="F350" s="113"/>
      <c r="G350" s="113"/>
      <c r="H350" s="113"/>
      <c r="I350" s="113"/>
    </row>
    <row r="351" spans="1:9">
      <c r="A351" s="113"/>
      <c r="B351" s="113"/>
      <c r="C351" s="113"/>
      <c r="D351" s="113"/>
      <c r="E351" s="113"/>
      <c r="F351" s="113"/>
      <c r="G351" s="113"/>
      <c r="H351" s="113"/>
      <c r="I351" s="113"/>
    </row>
    <row r="352" spans="1:9">
      <c r="A352" s="113"/>
      <c r="B352" s="113"/>
      <c r="C352" s="113"/>
      <c r="D352" s="113"/>
      <c r="E352" s="113"/>
      <c r="F352" s="113"/>
      <c r="G352" s="113"/>
      <c r="H352" s="113"/>
      <c r="I352" s="113"/>
    </row>
    <row r="353" spans="1:9">
      <c r="A353" s="113"/>
      <c r="B353" s="113"/>
      <c r="C353" s="113"/>
      <c r="D353" s="113"/>
      <c r="E353" s="113"/>
      <c r="F353" s="113"/>
      <c r="G353" s="113"/>
      <c r="H353" s="113"/>
      <c r="I353" s="113"/>
    </row>
    <row r="354" spans="1:9">
      <c r="A354" s="113"/>
      <c r="B354" s="113"/>
      <c r="C354" s="113"/>
      <c r="D354" s="113"/>
      <c r="E354" s="113"/>
      <c r="F354" s="113"/>
      <c r="G354" s="113"/>
      <c r="H354" s="113"/>
      <c r="I354" s="113"/>
    </row>
    <row r="355" spans="1:9">
      <c r="A355" s="113"/>
      <c r="B355" s="113"/>
      <c r="C355" s="113"/>
      <c r="D355" s="113"/>
      <c r="E355" s="113"/>
      <c r="F355" s="113"/>
      <c r="G355" s="113"/>
      <c r="H355" s="113"/>
      <c r="I355" s="113"/>
    </row>
    <row r="356" spans="1:9">
      <c r="A356" s="113"/>
      <c r="B356" s="113"/>
      <c r="C356" s="113"/>
      <c r="D356" s="113"/>
      <c r="E356" s="113"/>
      <c r="F356" s="113"/>
      <c r="G356" s="113"/>
      <c r="H356" s="113"/>
      <c r="I356" s="113"/>
    </row>
    <row r="357" spans="1:9">
      <c r="A357" s="113"/>
      <c r="B357" s="113"/>
      <c r="C357" s="113"/>
      <c r="D357" s="113"/>
      <c r="E357" s="113"/>
      <c r="F357" s="113"/>
      <c r="G357" s="113"/>
      <c r="H357" s="113"/>
      <c r="I357" s="113"/>
    </row>
    <row r="358" spans="1:9">
      <c r="A358" s="113"/>
      <c r="B358" s="113"/>
      <c r="C358" s="113"/>
      <c r="D358" s="113"/>
      <c r="E358" s="113"/>
      <c r="F358" s="113"/>
      <c r="G358" s="113"/>
      <c r="H358" s="113"/>
      <c r="I358" s="113"/>
    </row>
    <row r="359" spans="1:9">
      <c r="A359" s="113"/>
      <c r="B359" s="113"/>
      <c r="C359" s="113"/>
      <c r="D359" s="113"/>
      <c r="E359" s="113"/>
      <c r="F359" s="113"/>
      <c r="G359" s="113"/>
      <c r="H359" s="113"/>
      <c r="I359" s="113"/>
    </row>
    <row r="360" spans="1:9">
      <c r="A360" s="113"/>
      <c r="B360" s="113"/>
      <c r="C360" s="113"/>
      <c r="D360" s="113"/>
      <c r="E360" s="113"/>
      <c r="F360" s="113"/>
      <c r="G360" s="113"/>
      <c r="H360" s="113"/>
      <c r="I360" s="113"/>
    </row>
    <row r="361" spans="1:9">
      <c r="A361" s="113"/>
      <c r="B361" s="113"/>
      <c r="C361" s="113"/>
      <c r="D361" s="113"/>
      <c r="E361" s="113"/>
      <c r="F361" s="113"/>
      <c r="G361" s="113"/>
      <c r="H361" s="113"/>
      <c r="I361" s="113"/>
    </row>
  </sheetData>
  <mergeCells count="21">
    <mergeCell ref="A1:B1"/>
    <mergeCell ref="A2:I2"/>
    <mergeCell ref="B3:D3"/>
    <mergeCell ref="C4:I4"/>
    <mergeCell ref="E5:I5"/>
    <mergeCell ref="F6:G6"/>
    <mergeCell ref="H6:I6"/>
    <mergeCell ref="A4:A7"/>
    <mergeCell ref="A81:A82"/>
    <mergeCell ref="B4:B7"/>
    <mergeCell ref="B81:B82"/>
    <mergeCell ref="C5:C7"/>
    <mergeCell ref="C81:C82"/>
    <mergeCell ref="D5:D7"/>
    <mergeCell ref="D81:D82"/>
    <mergeCell ref="E6:E7"/>
    <mergeCell ref="E81:E82"/>
    <mergeCell ref="F81:F82"/>
    <mergeCell ref="G81:G82"/>
    <mergeCell ref="H81:H82"/>
    <mergeCell ref="I81:I82"/>
  </mergeCells>
  <hyperlinks>
    <hyperlink ref="B121" r:id="rId1" display="市文化广电旅游体育发展中心"/>
  </hyperlinks>
  <pageMargins left="0.707638888888889" right="0.707638888888889" top="0.747916666666667" bottom="0.747916666666667" header="0.313888888888889" footer="0.393055555555556"/>
  <pageSetup paperSize="8" scale="60" firstPageNumber="23" fitToHeight="0" orientation="portrait" useFirstPageNumber="1"/>
  <headerFooter>
    <oddFooter>&amp;C&amp;16第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3"/>
  <sheetViews>
    <sheetView zoomScale="70" zoomScaleNormal="70" workbookViewId="0">
      <selection activeCell="C17" sqref="C17"/>
    </sheetView>
  </sheetViews>
  <sheetFormatPr defaultColWidth="8.88333333333333" defaultRowHeight="13.5" outlineLevelCol="2"/>
  <cols>
    <col min="1" max="1" width="34" customWidth="1"/>
    <col min="2" max="2" width="18.1333333333333" customWidth="1"/>
    <col min="3" max="3" width="139.5" style="66" customWidth="1"/>
  </cols>
  <sheetData>
    <row r="1" ht="32.25" spans="1:3">
      <c r="A1" s="91" t="s">
        <v>802</v>
      </c>
      <c r="B1" s="91"/>
      <c r="C1" s="91"/>
    </row>
    <row r="2" s="89" customFormat="1" ht="18.75" spans="1:3">
      <c r="A2" s="90"/>
      <c r="B2" s="90"/>
      <c r="C2" s="90"/>
    </row>
    <row r="3" s="89" customFormat="1" ht="18.75" spans="3:3">
      <c r="C3" s="92" t="s">
        <v>547</v>
      </c>
    </row>
    <row r="4" s="90" customFormat="1" ht="27" customHeight="1" spans="1:3">
      <c r="A4" s="93" t="s">
        <v>803</v>
      </c>
      <c r="B4" s="93" t="s">
        <v>804</v>
      </c>
      <c r="C4" s="94" t="s">
        <v>805</v>
      </c>
    </row>
    <row r="5" s="89" customFormat="1" ht="36" customHeight="1" spans="1:3">
      <c r="A5" s="95" t="s">
        <v>806</v>
      </c>
      <c r="B5" s="95">
        <v>20</v>
      </c>
      <c r="C5" s="96" t="s">
        <v>807</v>
      </c>
    </row>
    <row r="6" s="89" customFormat="1" ht="36" customHeight="1" spans="1:3">
      <c r="A6" s="95" t="s">
        <v>808</v>
      </c>
      <c r="B6" s="95">
        <v>20</v>
      </c>
      <c r="C6" s="96" t="s">
        <v>809</v>
      </c>
    </row>
    <row r="7" s="89" customFormat="1" ht="36" customHeight="1" spans="1:3">
      <c r="A7" s="95" t="s">
        <v>810</v>
      </c>
      <c r="B7" s="95">
        <v>46</v>
      </c>
      <c r="C7" s="96" t="s">
        <v>811</v>
      </c>
    </row>
    <row r="8" s="89" customFormat="1" ht="36" customHeight="1" spans="1:3">
      <c r="A8" s="95" t="s">
        <v>812</v>
      </c>
      <c r="B8" s="95">
        <v>1608</v>
      </c>
      <c r="C8" s="96" t="s">
        <v>813</v>
      </c>
    </row>
    <row r="9" s="89" customFormat="1" ht="35.1" customHeight="1" spans="1:3">
      <c r="A9" s="95" t="s">
        <v>814</v>
      </c>
      <c r="B9" s="95">
        <v>320</v>
      </c>
      <c r="C9" s="96" t="s">
        <v>815</v>
      </c>
    </row>
    <row r="10" s="89" customFormat="1" ht="35.1" customHeight="1" spans="1:3">
      <c r="A10" s="95" t="s">
        <v>816</v>
      </c>
      <c r="B10" s="95">
        <v>531</v>
      </c>
      <c r="C10" s="96" t="s">
        <v>817</v>
      </c>
    </row>
    <row r="11" s="89" customFormat="1" ht="35.1" customHeight="1" spans="1:3">
      <c r="A11" s="95" t="s">
        <v>818</v>
      </c>
      <c r="B11" s="95">
        <v>81</v>
      </c>
      <c r="C11" s="95" t="s">
        <v>819</v>
      </c>
    </row>
    <row r="12" s="89" customFormat="1" ht="51.95" customHeight="1" spans="1:3">
      <c r="A12" s="95" t="s">
        <v>820</v>
      </c>
      <c r="B12" s="95">
        <v>4793</v>
      </c>
      <c r="C12" s="96" t="s">
        <v>821</v>
      </c>
    </row>
    <row r="13" s="89" customFormat="1" ht="51.95" customHeight="1" spans="1:3">
      <c r="A13" s="95" t="s">
        <v>822</v>
      </c>
      <c r="B13" s="95">
        <v>641</v>
      </c>
      <c r="C13" s="96" t="s">
        <v>823</v>
      </c>
    </row>
    <row r="14" s="89" customFormat="1" ht="51.95" customHeight="1" spans="1:3">
      <c r="A14" s="95" t="s">
        <v>824</v>
      </c>
      <c r="B14" s="95">
        <v>5185</v>
      </c>
      <c r="C14" s="96" t="s">
        <v>825</v>
      </c>
    </row>
    <row r="15" s="89" customFormat="1" ht="51.95" customHeight="1" spans="1:3">
      <c r="A15" s="95" t="s">
        <v>826</v>
      </c>
      <c r="B15" s="95">
        <v>371</v>
      </c>
      <c r="C15" s="96" t="s">
        <v>827</v>
      </c>
    </row>
    <row r="16" s="89" customFormat="1" ht="33" customHeight="1" spans="1:3">
      <c r="A16" s="95" t="s">
        <v>828</v>
      </c>
      <c r="B16" s="95">
        <v>219</v>
      </c>
      <c r="C16" s="96" t="s">
        <v>829</v>
      </c>
    </row>
    <row r="17" s="89" customFormat="1" ht="33" customHeight="1" spans="1:3">
      <c r="A17" s="95" t="s">
        <v>830</v>
      </c>
      <c r="B17" s="95">
        <v>250</v>
      </c>
      <c r="C17" s="96" t="s">
        <v>831</v>
      </c>
    </row>
    <row r="18" s="89" customFormat="1" ht="33" customHeight="1" spans="1:3">
      <c r="A18" s="95" t="s">
        <v>832</v>
      </c>
      <c r="B18" s="95">
        <v>100</v>
      </c>
      <c r="C18" s="96" t="s">
        <v>833</v>
      </c>
    </row>
    <row r="19" s="89" customFormat="1" ht="33" customHeight="1" spans="1:3">
      <c r="A19" s="95" t="s">
        <v>834</v>
      </c>
      <c r="B19" s="95">
        <v>276</v>
      </c>
      <c r="C19" s="96" t="s">
        <v>835</v>
      </c>
    </row>
    <row r="20" s="89" customFormat="1" ht="33" customHeight="1" spans="1:3">
      <c r="A20" s="97" t="s">
        <v>438</v>
      </c>
      <c r="B20" s="95">
        <f>SUM(B5:B19)</f>
        <v>14461</v>
      </c>
      <c r="C20" s="96"/>
    </row>
    <row r="21" s="89" customFormat="1" ht="18.75" spans="3:3">
      <c r="C21" s="98"/>
    </row>
    <row r="22" s="89" customFormat="1" ht="18.75" spans="3:3">
      <c r="C22" s="98"/>
    </row>
    <row r="23" s="89" customFormat="1" ht="18.75" spans="3:3">
      <c r="C23" s="98"/>
    </row>
  </sheetData>
  <mergeCells count="1">
    <mergeCell ref="A1:C1"/>
  </mergeCells>
  <pageMargins left="0.984027777777778" right="0.707638888888889" top="0.747916666666667" bottom="0.668055555555556" header="0.313888888888889" footer="0.313888888888889"/>
  <pageSetup paperSize="8" firstPageNumber="31" orientation="landscape" useFirstPageNumber="1"/>
  <headerFooter>
    <oddFooter>&amp;C&amp;10第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2"/>
  <sheetViews>
    <sheetView workbookViewId="0">
      <pane xSplit="2" ySplit="3" topLeftCell="C9" activePane="bottomRight" state="frozen"/>
      <selection/>
      <selection pane="topRight"/>
      <selection pane="bottomLeft"/>
      <selection pane="bottomRight" activeCell="I11" sqref="I11"/>
    </sheetView>
  </sheetViews>
  <sheetFormatPr defaultColWidth="10" defaultRowHeight="13.5" outlineLevelCol="2"/>
  <cols>
    <col min="1" max="1" width="25.75" customWidth="1"/>
    <col min="2" max="2" width="9.88333333333333" customWidth="1"/>
    <col min="3" max="3" width="94.5" style="66" customWidth="1"/>
    <col min="4" max="4" width="9.75" customWidth="1"/>
  </cols>
  <sheetData>
    <row r="1" ht="36" customHeight="1" spans="1:3">
      <c r="A1" s="3" t="s">
        <v>836</v>
      </c>
      <c r="B1" s="3"/>
      <c r="C1" s="3"/>
    </row>
    <row r="2" ht="18" customHeight="1" spans="1:3">
      <c r="A2" s="4"/>
      <c r="B2" s="4"/>
      <c r="C2" s="13" t="s">
        <v>432</v>
      </c>
    </row>
    <row r="3" s="1" customFormat="1" ht="30.75" customHeight="1" spans="1:3">
      <c r="A3" s="5" t="s">
        <v>803</v>
      </c>
      <c r="B3" s="5" t="s">
        <v>837</v>
      </c>
      <c r="C3" s="5" t="s">
        <v>838</v>
      </c>
    </row>
    <row r="4" ht="110.25" customHeight="1" spans="1:3">
      <c r="A4" s="51" t="s">
        <v>556</v>
      </c>
      <c r="B4" s="88">
        <v>8335</v>
      </c>
      <c r="C4" s="9" t="s">
        <v>839</v>
      </c>
    </row>
    <row r="5" ht="24.75" customHeight="1" spans="1:3">
      <c r="A5" s="51" t="s">
        <v>615</v>
      </c>
      <c r="B5" s="88">
        <v>32</v>
      </c>
      <c r="C5" s="9" t="s">
        <v>840</v>
      </c>
    </row>
    <row r="6" ht="78.75" customHeight="1" spans="1:3">
      <c r="A6" s="51" t="s">
        <v>841</v>
      </c>
      <c r="B6" s="88">
        <v>3473</v>
      </c>
      <c r="C6" s="9" t="s">
        <v>842</v>
      </c>
    </row>
    <row r="7" ht="119.25" customHeight="1" spans="1:3">
      <c r="A7" s="51" t="s">
        <v>633</v>
      </c>
      <c r="B7" s="88">
        <v>6582</v>
      </c>
      <c r="C7" s="9" t="s">
        <v>843</v>
      </c>
    </row>
    <row r="8" ht="23.25" customHeight="1" spans="1:3">
      <c r="A8" s="51" t="s">
        <v>644</v>
      </c>
      <c r="B8" s="88">
        <v>190</v>
      </c>
      <c r="C8" s="9" t="s">
        <v>844</v>
      </c>
    </row>
    <row r="9" ht="75" customHeight="1" spans="1:3">
      <c r="A9" s="51" t="s">
        <v>653</v>
      </c>
      <c r="B9" s="88">
        <v>6865</v>
      </c>
      <c r="C9" s="9" t="s">
        <v>845</v>
      </c>
    </row>
    <row r="10" ht="63" customHeight="1" spans="1:3">
      <c r="A10" s="51" t="s">
        <v>670</v>
      </c>
      <c r="B10" s="88">
        <v>4892</v>
      </c>
      <c r="C10" s="9" t="s">
        <v>846</v>
      </c>
    </row>
    <row r="11" ht="98.25" customHeight="1" spans="1:3">
      <c r="A11" s="51" t="s">
        <v>691</v>
      </c>
      <c r="B11" s="88">
        <v>10372</v>
      </c>
      <c r="C11" s="9" t="s">
        <v>847</v>
      </c>
    </row>
    <row r="12" ht="37.5" customHeight="1" spans="1:3">
      <c r="A12" s="51" t="s">
        <v>707</v>
      </c>
      <c r="B12" s="88">
        <v>6153</v>
      </c>
      <c r="C12" s="9" t="s">
        <v>848</v>
      </c>
    </row>
    <row r="13" ht="24.75" customHeight="1" spans="1:3">
      <c r="A13" s="51" t="s">
        <v>714</v>
      </c>
      <c r="B13" s="88">
        <v>100</v>
      </c>
      <c r="C13" s="9" t="s">
        <v>849</v>
      </c>
    </row>
    <row r="14" ht="111.75" customHeight="1" spans="1:3">
      <c r="A14" s="51" t="s">
        <v>727</v>
      </c>
      <c r="B14" s="88">
        <v>29406</v>
      </c>
      <c r="C14" s="9" t="s">
        <v>850</v>
      </c>
    </row>
    <row r="15" ht="30" customHeight="1" spans="1:3">
      <c r="A15" s="51" t="s">
        <v>746</v>
      </c>
      <c r="B15" s="88">
        <v>4903</v>
      </c>
      <c r="C15" s="9" t="s">
        <v>851</v>
      </c>
    </row>
    <row r="16" ht="30" customHeight="1" spans="1:3">
      <c r="A16" s="51" t="s">
        <v>754</v>
      </c>
      <c r="B16" s="88">
        <v>3022</v>
      </c>
      <c r="C16" s="9" t="s">
        <v>852</v>
      </c>
    </row>
    <row r="17" ht="30" customHeight="1" spans="1:3">
      <c r="A17" s="51" t="s">
        <v>764</v>
      </c>
      <c r="B17" s="88">
        <v>1346</v>
      </c>
      <c r="C17" s="9" t="s">
        <v>853</v>
      </c>
    </row>
    <row r="18" ht="30" customHeight="1" spans="1:3">
      <c r="A18" s="51" t="s">
        <v>768</v>
      </c>
      <c r="B18" s="88">
        <v>420</v>
      </c>
      <c r="C18" s="9" t="s">
        <v>854</v>
      </c>
    </row>
    <row r="19" ht="30" customHeight="1" spans="1:3">
      <c r="A19" s="51" t="s">
        <v>855</v>
      </c>
      <c r="B19" s="88">
        <v>65</v>
      </c>
      <c r="C19" s="9" t="s">
        <v>856</v>
      </c>
    </row>
    <row r="20" ht="30" customHeight="1" spans="1:3">
      <c r="A20" s="51" t="s">
        <v>783</v>
      </c>
      <c r="B20" s="88">
        <v>164</v>
      </c>
      <c r="C20" s="9" t="s">
        <v>857</v>
      </c>
    </row>
    <row r="21" ht="30" customHeight="1" spans="1:3">
      <c r="A21" s="51" t="s">
        <v>858</v>
      </c>
      <c r="B21" s="88">
        <v>200</v>
      </c>
      <c r="C21" s="9" t="s">
        <v>859</v>
      </c>
    </row>
    <row r="22" ht="30" customHeight="1" spans="1:3">
      <c r="A22" s="53" t="s">
        <v>438</v>
      </c>
      <c r="B22" s="88">
        <v>86520</v>
      </c>
      <c r="C22" s="9"/>
    </row>
  </sheetData>
  <mergeCells count="1">
    <mergeCell ref="A1:C1"/>
  </mergeCells>
  <printOptions horizontalCentered="1"/>
  <pageMargins left="0.747916666666667" right="0.747916666666667" top="0.668055555555556" bottom="0.275" header="0" footer="0.393055555555556"/>
  <pageSetup paperSize="8" firstPageNumber="32"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zoomScale="70" zoomScaleNormal="70" topLeftCell="B1" workbookViewId="0">
      <selection activeCell="G6" sqref="G6"/>
    </sheetView>
  </sheetViews>
  <sheetFormatPr defaultColWidth="9" defaultRowHeight="13.5"/>
  <cols>
    <col min="1" max="1" width="29.5" customWidth="1"/>
    <col min="2" max="2" width="22.75" customWidth="1"/>
    <col min="3" max="3" width="72.8833333333333" style="66" customWidth="1"/>
  </cols>
  <sheetData>
    <row r="1" ht="38.1" customHeight="1" spans="1:3">
      <c r="A1" s="67" t="s">
        <v>860</v>
      </c>
      <c r="B1" s="67"/>
      <c r="C1" s="67"/>
    </row>
    <row r="2" ht="24.95" customHeight="1" spans="3:3">
      <c r="C2" s="68" t="s">
        <v>861</v>
      </c>
    </row>
    <row r="3" s="65" customFormat="1" ht="45" customHeight="1" spans="1:3">
      <c r="A3" s="69" t="s">
        <v>803</v>
      </c>
      <c r="B3" s="69" t="s">
        <v>804</v>
      </c>
      <c r="C3" s="70" t="s">
        <v>862</v>
      </c>
    </row>
    <row r="4" s="65" customFormat="1" ht="33.95" customHeight="1" spans="1:18">
      <c r="A4" s="71" t="s">
        <v>863</v>
      </c>
      <c r="B4" s="69">
        <v>8422</v>
      </c>
      <c r="C4" s="72" t="s">
        <v>864</v>
      </c>
      <c r="D4" s="73"/>
      <c r="E4" s="73"/>
      <c r="F4" s="73"/>
      <c r="G4" s="73"/>
      <c r="H4" s="73"/>
      <c r="I4" s="73"/>
      <c r="J4" s="73"/>
      <c r="K4" s="73"/>
      <c r="L4" s="73"/>
      <c r="M4" s="73"/>
      <c r="N4" s="73"/>
      <c r="O4" s="73"/>
      <c r="P4" s="73"/>
      <c r="Q4" s="73"/>
      <c r="R4" s="73"/>
    </row>
    <row r="5" s="65" customFormat="1" ht="33.95" customHeight="1" spans="1:18">
      <c r="A5" s="74" t="s">
        <v>865</v>
      </c>
      <c r="B5" s="69">
        <f>SUM(B6:B7)</f>
        <v>40068</v>
      </c>
      <c r="C5" s="72"/>
      <c r="D5" s="73"/>
      <c r="E5" s="73"/>
      <c r="F5" s="73"/>
      <c r="G5" s="73"/>
      <c r="H5" s="73"/>
      <c r="I5" s="73"/>
      <c r="J5" s="73"/>
      <c r="K5" s="73"/>
      <c r="L5" s="73"/>
      <c r="M5" s="73"/>
      <c r="N5" s="73"/>
      <c r="O5" s="73"/>
      <c r="P5" s="73"/>
      <c r="Q5" s="73"/>
      <c r="R5" s="73"/>
    </row>
    <row r="6" ht="33.95" customHeight="1" spans="1:18">
      <c r="A6" s="71" t="s">
        <v>866</v>
      </c>
      <c r="B6" s="69">
        <v>1031</v>
      </c>
      <c r="C6" s="75" t="s">
        <v>867</v>
      </c>
      <c r="D6" s="73"/>
      <c r="E6" s="73"/>
      <c r="F6" s="73"/>
      <c r="G6" s="73"/>
      <c r="H6" s="73"/>
      <c r="I6" s="73"/>
      <c r="J6" s="73"/>
      <c r="K6" s="73"/>
      <c r="L6" s="73"/>
      <c r="M6" s="73"/>
      <c r="N6" s="73"/>
      <c r="O6" s="73"/>
      <c r="P6" s="73"/>
      <c r="Q6" s="73"/>
      <c r="R6" s="73"/>
    </row>
    <row r="7" ht="33.95" customHeight="1" spans="1:18">
      <c r="A7" s="76" t="s">
        <v>868</v>
      </c>
      <c r="B7" s="69">
        <f>SUM(B8:B13)</f>
        <v>39037</v>
      </c>
      <c r="C7" s="77"/>
      <c r="D7" s="73"/>
      <c r="E7" s="73"/>
      <c r="F7" s="73"/>
      <c r="G7" s="73"/>
      <c r="H7" s="73"/>
      <c r="I7" s="73"/>
      <c r="J7" s="73"/>
      <c r="K7" s="73"/>
      <c r="L7" s="73"/>
      <c r="M7" s="73"/>
      <c r="N7" s="73"/>
      <c r="O7" s="73"/>
      <c r="P7" s="73"/>
      <c r="Q7" s="73"/>
      <c r="R7" s="73"/>
    </row>
    <row r="8" ht="69.95" customHeight="1" spans="1:18">
      <c r="A8" s="78" t="s">
        <v>869</v>
      </c>
      <c r="B8" s="43">
        <v>7883</v>
      </c>
      <c r="C8" s="79" t="s">
        <v>870</v>
      </c>
      <c r="D8" s="73"/>
      <c r="E8" s="73"/>
      <c r="F8" s="73"/>
      <c r="G8" s="73"/>
      <c r="H8" s="73"/>
      <c r="I8" s="73"/>
      <c r="J8" s="73"/>
      <c r="K8" s="73"/>
      <c r="L8" s="73"/>
      <c r="M8" s="73"/>
      <c r="N8" s="73"/>
      <c r="O8" s="73"/>
      <c r="P8" s="73"/>
      <c r="Q8" s="73"/>
      <c r="R8" s="73"/>
    </row>
    <row r="9" ht="35.1" customHeight="1" spans="1:18">
      <c r="A9" s="80" t="s">
        <v>871</v>
      </c>
      <c r="B9" s="43">
        <v>86</v>
      </c>
      <c r="C9" s="72" t="s">
        <v>872</v>
      </c>
      <c r="D9" s="73"/>
      <c r="E9" s="73"/>
      <c r="F9" s="73"/>
      <c r="G9" s="73"/>
      <c r="H9" s="73"/>
      <c r="I9" s="73"/>
      <c r="J9" s="73"/>
      <c r="K9" s="73"/>
      <c r="L9" s="73"/>
      <c r="M9" s="73"/>
      <c r="N9" s="73"/>
      <c r="O9" s="73"/>
      <c r="P9" s="73"/>
      <c r="Q9" s="73"/>
      <c r="R9" s="73"/>
    </row>
    <row r="10" ht="108" customHeight="1" spans="1:18">
      <c r="A10" s="80" t="s">
        <v>873</v>
      </c>
      <c r="B10" s="43">
        <f>8819+322</f>
        <v>9141</v>
      </c>
      <c r="C10" s="72" t="s">
        <v>874</v>
      </c>
      <c r="D10" s="73"/>
      <c r="E10" s="81"/>
      <c r="F10" s="73"/>
      <c r="G10" s="73"/>
      <c r="H10" s="73"/>
      <c r="I10" s="73"/>
      <c r="J10" s="73"/>
      <c r="K10" s="73"/>
      <c r="L10" s="73"/>
      <c r="M10" s="73"/>
      <c r="N10" s="73"/>
      <c r="O10" s="73"/>
      <c r="P10" s="73"/>
      <c r="Q10" s="73"/>
      <c r="R10" s="73"/>
    </row>
    <row r="11" ht="59.1" customHeight="1" spans="1:18">
      <c r="A11" s="80" t="s">
        <v>875</v>
      </c>
      <c r="B11" s="43">
        <v>11753</v>
      </c>
      <c r="C11" s="72" t="s">
        <v>876</v>
      </c>
      <c r="D11" s="73"/>
      <c r="E11" s="73"/>
      <c r="F11" s="73"/>
      <c r="G11" s="73"/>
      <c r="H11" s="73"/>
      <c r="I11" s="73"/>
      <c r="J11" s="73"/>
      <c r="K11" s="73"/>
      <c r="L11" s="73"/>
      <c r="M11" s="73"/>
      <c r="N11" s="73"/>
      <c r="O11" s="73"/>
      <c r="P11" s="73"/>
      <c r="Q11" s="73"/>
      <c r="R11" s="73"/>
    </row>
    <row r="12" ht="75.95" customHeight="1" spans="1:18">
      <c r="A12" s="80" t="s">
        <v>877</v>
      </c>
      <c r="B12" s="43">
        <v>7887</v>
      </c>
      <c r="C12" s="72" t="s">
        <v>878</v>
      </c>
      <c r="D12" s="73"/>
      <c r="E12" s="73"/>
      <c r="F12" s="73"/>
      <c r="G12" s="73"/>
      <c r="H12" s="73"/>
      <c r="I12" s="73"/>
      <c r="J12" s="73"/>
      <c r="K12" s="73"/>
      <c r="L12" s="73"/>
      <c r="M12" s="73"/>
      <c r="N12" s="73"/>
      <c r="O12" s="73"/>
      <c r="P12" s="73"/>
      <c r="Q12" s="73"/>
      <c r="R12" s="73"/>
    </row>
    <row r="13" ht="65.1" customHeight="1" spans="1:18">
      <c r="A13" s="80" t="s">
        <v>879</v>
      </c>
      <c r="B13" s="43">
        <f>3202-915</f>
        <v>2287</v>
      </c>
      <c r="C13" s="72" t="s">
        <v>880</v>
      </c>
      <c r="D13" s="73"/>
      <c r="E13" s="73"/>
      <c r="F13" s="73"/>
      <c r="G13" s="73"/>
      <c r="H13" s="73"/>
      <c r="I13" s="73"/>
      <c r="J13" s="73"/>
      <c r="K13" s="73"/>
      <c r="L13" s="73"/>
      <c r="M13" s="73"/>
      <c r="N13" s="73"/>
      <c r="O13" s="73"/>
      <c r="P13" s="73"/>
      <c r="Q13" s="73"/>
      <c r="R13" s="73"/>
    </row>
    <row r="14" ht="35.1" customHeight="1" spans="1:18">
      <c r="A14" s="82" t="s">
        <v>881</v>
      </c>
      <c r="B14" s="83">
        <v>31900</v>
      </c>
      <c r="C14" s="77"/>
      <c r="D14" s="73"/>
      <c r="E14" s="73"/>
      <c r="F14" s="73"/>
      <c r="G14" s="73"/>
      <c r="H14" s="73"/>
      <c r="I14" s="73"/>
      <c r="J14" s="73"/>
      <c r="K14" s="73"/>
      <c r="L14" s="73"/>
      <c r="M14" s="73"/>
      <c r="N14" s="73"/>
      <c r="O14" s="73"/>
      <c r="P14" s="73"/>
      <c r="Q14" s="73"/>
      <c r="R14" s="73"/>
    </row>
    <row r="15" ht="35.1" customHeight="1" spans="1:18">
      <c r="A15" s="84" t="s">
        <v>882</v>
      </c>
      <c r="B15" s="85">
        <v>31900</v>
      </c>
      <c r="C15" s="72" t="s">
        <v>883</v>
      </c>
      <c r="D15" s="73"/>
      <c r="E15" s="73"/>
      <c r="F15" s="73"/>
      <c r="G15" s="73"/>
      <c r="H15" s="73"/>
      <c r="I15" s="73"/>
      <c r="J15" s="73"/>
      <c r="K15" s="73"/>
      <c r="L15" s="73"/>
      <c r="M15" s="73"/>
      <c r="N15" s="73"/>
      <c r="O15" s="73"/>
      <c r="P15" s="73"/>
      <c r="Q15" s="73"/>
      <c r="R15" s="73"/>
    </row>
    <row r="16" ht="35.1" customHeight="1" spans="1:18">
      <c r="A16" s="86" t="s">
        <v>884</v>
      </c>
      <c r="B16" s="87">
        <f>B14+B5+B4</f>
        <v>80390</v>
      </c>
      <c r="C16" s="72"/>
      <c r="D16" s="73"/>
      <c r="E16" s="73"/>
      <c r="F16" s="73"/>
      <c r="G16" s="73"/>
      <c r="H16" s="73"/>
      <c r="I16" s="73"/>
      <c r="J16" s="73"/>
      <c r="K16" s="73"/>
      <c r="L16" s="73"/>
      <c r="M16" s="73"/>
      <c r="N16" s="73"/>
      <c r="O16" s="73"/>
      <c r="P16" s="73"/>
      <c r="Q16" s="73"/>
      <c r="R16" s="73"/>
    </row>
  </sheetData>
  <mergeCells count="1">
    <mergeCell ref="A1:C1"/>
  </mergeCells>
  <printOptions horizontalCentered="1"/>
  <pageMargins left="0.904166666666667" right="0.865277777777778" top="1.18055555555556" bottom="0.747916666666667" header="0.313888888888889" footer="0.393055555555556"/>
  <pageSetup paperSize="8" firstPageNumber="33" fitToHeight="0" orientation="portrait" useFirstPageNumber="1"/>
  <headerFooter>
    <oddFooter>&amp;C&amp;12第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7"/>
  <sheetViews>
    <sheetView zoomScale="85" zoomScaleNormal="85" workbookViewId="0">
      <pane ySplit="3" topLeftCell="A4" activePane="bottomLeft" state="frozen"/>
      <selection/>
      <selection pane="bottomLeft" activeCell="C4" sqref="C4"/>
    </sheetView>
  </sheetViews>
  <sheetFormatPr defaultColWidth="10" defaultRowHeight="13.5" outlineLevelRow="6" outlineLevelCol="2"/>
  <cols>
    <col min="1" max="1" width="38.5" customWidth="1"/>
    <col min="2" max="2" width="41.8833333333333" customWidth="1"/>
    <col min="3" max="3" width="91.5" customWidth="1"/>
    <col min="4" max="4" width="9.75" customWidth="1"/>
  </cols>
  <sheetData>
    <row r="1" ht="69.75" customHeight="1" spans="1:3">
      <c r="A1" s="55" t="s">
        <v>885</v>
      </c>
      <c r="B1" s="55"/>
      <c r="C1" s="55"/>
    </row>
    <row r="2" ht="51.75" customHeight="1" spans="1:3">
      <c r="A2" s="4"/>
      <c r="B2" s="4"/>
      <c r="C2" s="56" t="s">
        <v>432</v>
      </c>
    </row>
    <row r="3" s="1" customFormat="1" ht="77.1" customHeight="1" spans="1:3">
      <c r="A3" s="57" t="s">
        <v>71</v>
      </c>
      <c r="B3" s="57" t="s">
        <v>837</v>
      </c>
      <c r="C3" s="57" t="s">
        <v>838</v>
      </c>
    </row>
    <row r="4" ht="77.1" customHeight="1" spans="1:3">
      <c r="A4" s="58" t="s">
        <v>463</v>
      </c>
      <c r="B4" s="59">
        <v>1200</v>
      </c>
      <c r="C4" s="60"/>
    </row>
    <row r="5" ht="77.1" customHeight="1" spans="1:3">
      <c r="A5" s="61" t="s">
        <v>250</v>
      </c>
      <c r="B5" s="59">
        <v>600</v>
      </c>
      <c r="C5" s="60" t="s">
        <v>886</v>
      </c>
    </row>
    <row r="6" ht="77.1" customHeight="1" spans="1:3">
      <c r="A6" s="61" t="s">
        <v>252</v>
      </c>
      <c r="B6" s="59">
        <v>600</v>
      </c>
      <c r="C6" s="60" t="s">
        <v>887</v>
      </c>
    </row>
    <row r="7" ht="77.1" customHeight="1" spans="1:3">
      <c r="A7" s="62" t="s">
        <v>438</v>
      </c>
      <c r="B7" s="63">
        <v>1200</v>
      </c>
      <c r="C7" s="64"/>
    </row>
  </sheetData>
  <mergeCells count="1">
    <mergeCell ref="A1:C1"/>
  </mergeCells>
  <printOptions horizontalCentered="1"/>
  <pageMargins left="0.747916666666667" right="0.747916666666667" top="1.25902777777778" bottom="0.275" header="0" footer="0.313888888888889"/>
  <pageSetup paperSize="8" firstPageNumber="34" fitToHeight="0" orientation="landscape" useFirstPageNumber="1"/>
  <headerFooter>
    <oddFooter>&amp;C&amp;12第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26"/>
  <sheetViews>
    <sheetView workbookViewId="0">
      <pane ySplit="2" topLeftCell="A162" activePane="bottomLeft" state="frozen"/>
      <selection/>
      <selection pane="bottomLeft" activeCell="A1" sqref="A1:B1"/>
    </sheetView>
  </sheetViews>
  <sheetFormatPr defaultColWidth="10" defaultRowHeight="13.5" outlineLevelCol="1"/>
  <cols>
    <col min="1" max="1" width="93.6333333333333" customWidth="1"/>
    <col min="2" max="2" width="37.75" customWidth="1"/>
    <col min="3" max="4" width="9.75" customWidth="1"/>
  </cols>
  <sheetData>
    <row r="1" ht="29.1" customHeight="1" spans="1:2">
      <c r="A1" s="50" t="s">
        <v>888</v>
      </c>
      <c r="B1" s="50"/>
    </row>
    <row r="2" ht="18.95" customHeight="1" spans="1:2">
      <c r="A2" s="4"/>
      <c r="B2" s="13" t="s">
        <v>432</v>
      </c>
    </row>
    <row r="3" s="1" customFormat="1" ht="24.2" customHeight="1" spans="1:2">
      <c r="A3" s="5" t="s">
        <v>889</v>
      </c>
      <c r="B3" s="5" t="s">
        <v>890</v>
      </c>
    </row>
    <row r="4" ht="17.1" customHeight="1" spans="1:2">
      <c r="A4" s="51" t="s">
        <v>460</v>
      </c>
      <c r="B4" s="11">
        <f>SUM(B5,B11,B17,B24,B27,B32,B37,B39,B44,B47,B50,B57,B59,B64,B67,B71,B77,B82,B86,B88,B92,B95,B98,B103)</f>
        <v>78910.8</v>
      </c>
    </row>
    <row r="5" ht="17.1" customHeight="1" spans="1:2">
      <c r="A5" s="52" t="s">
        <v>891</v>
      </c>
      <c r="B5" s="11">
        <v>1748.2</v>
      </c>
    </row>
    <row r="6" ht="17.1" customHeight="1" spans="1:2">
      <c r="A6" s="7" t="s">
        <v>892</v>
      </c>
      <c r="B6" s="11">
        <v>1233.2</v>
      </c>
    </row>
    <row r="7" ht="17.1" customHeight="1" spans="1:2">
      <c r="A7" s="7" t="s">
        <v>893</v>
      </c>
      <c r="B7" s="11">
        <v>90</v>
      </c>
    </row>
    <row r="8" ht="17.1" customHeight="1" spans="1:2">
      <c r="A8" s="7" t="s">
        <v>894</v>
      </c>
      <c r="B8" s="11">
        <v>135</v>
      </c>
    </row>
    <row r="9" ht="17.1" customHeight="1" spans="1:2">
      <c r="A9" s="7" t="s">
        <v>895</v>
      </c>
      <c r="B9" s="11">
        <v>100</v>
      </c>
    </row>
    <row r="10" ht="17.1" customHeight="1" spans="1:2">
      <c r="A10" s="7" t="s">
        <v>896</v>
      </c>
      <c r="B10" s="11">
        <v>190</v>
      </c>
    </row>
    <row r="11" ht="17.1" customHeight="1" spans="1:2">
      <c r="A11" s="52" t="s">
        <v>897</v>
      </c>
      <c r="B11" s="11">
        <v>1636</v>
      </c>
    </row>
    <row r="12" ht="17.1" customHeight="1" spans="1:2">
      <c r="A12" s="7" t="s">
        <v>898</v>
      </c>
      <c r="B12" s="11">
        <v>1361</v>
      </c>
    </row>
    <row r="13" ht="17.1" customHeight="1" spans="1:2">
      <c r="A13" s="7" t="s">
        <v>899</v>
      </c>
      <c r="B13" s="11">
        <v>115</v>
      </c>
    </row>
    <row r="14" ht="17.1" customHeight="1" spans="1:2">
      <c r="A14" s="7" t="s">
        <v>900</v>
      </c>
      <c r="B14" s="11">
        <v>50</v>
      </c>
    </row>
    <row r="15" ht="17.1" customHeight="1" spans="1:2">
      <c r="A15" s="7" t="s">
        <v>901</v>
      </c>
      <c r="B15" s="11">
        <v>40</v>
      </c>
    </row>
    <row r="16" ht="17.1" customHeight="1" spans="1:2">
      <c r="A16" s="7" t="s">
        <v>902</v>
      </c>
      <c r="B16" s="11">
        <v>70</v>
      </c>
    </row>
    <row r="17" ht="17.1" customHeight="1" spans="1:2">
      <c r="A17" s="52" t="s">
        <v>903</v>
      </c>
      <c r="B17" s="11">
        <v>9958</v>
      </c>
    </row>
    <row r="18" ht="17.1" customHeight="1" spans="1:2">
      <c r="A18" s="7" t="s">
        <v>904</v>
      </c>
      <c r="B18" s="11">
        <v>4439</v>
      </c>
    </row>
    <row r="19" ht="17.1" customHeight="1" spans="1:2">
      <c r="A19" s="7" t="s">
        <v>905</v>
      </c>
      <c r="B19" s="11">
        <v>28</v>
      </c>
    </row>
    <row r="20" ht="17.1" customHeight="1" spans="1:2">
      <c r="A20" s="7" t="s">
        <v>906</v>
      </c>
      <c r="B20" s="11">
        <v>1327</v>
      </c>
    </row>
    <row r="21" ht="17.1" customHeight="1" spans="1:2">
      <c r="A21" s="7" t="s">
        <v>907</v>
      </c>
      <c r="B21" s="11">
        <v>336</v>
      </c>
    </row>
    <row r="22" ht="17.1" customHeight="1" spans="1:2">
      <c r="A22" s="7" t="s">
        <v>908</v>
      </c>
      <c r="B22" s="11">
        <v>927</v>
      </c>
    </row>
    <row r="23" ht="17.1" customHeight="1" spans="1:2">
      <c r="A23" s="7" t="s">
        <v>909</v>
      </c>
      <c r="B23" s="11">
        <v>2901</v>
      </c>
    </row>
    <row r="24" ht="17.1" customHeight="1" spans="1:2">
      <c r="A24" s="52" t="s">
        <v>910</v>
      </c>
      <c r="B24" s="11">
        <v>1400</v>
      </c>
    </row>
    <row r="25" ht="17.1" customHeight="1" spans="1:2">
      <c r="A25" s="7" t="s">
        <v>911</v>
      </c>
      <c r="B25" s="11">
        <v>1250</v>
      </c>
    </row>
    <row r="26" ht="17.1" customHeight="1" spans="1:2">
      <c r="A26" s="7" t="s">
        <v>912</v>
      </c>
      <c r="B26" s="11">
        <v>150</v>
      </c>
    </row>
    <row r="27" ht="17.1" customHeight="1" spans="1:2">
      <c r="A27" s="52" t="s">
        <v>913</v>
      </c>
      <c r="B27" s="11">
        <v>1175</v>
      </c>
    </row>
    <row r="28" ht="17.1" customHeight="1" spans="1:2">
      <c r="A28" s="7" t="s">
        <v>914</v>
      </c>
      <c r="B28" s="11">
        <v>724</v>
      </c>
    </row>
    <row r="29" ht="17.1" customHeight="1" spans="1:2">
      <c r="A29" s="7" t="s">
        <v>915</v>
      </c>
      <c r="B29" s="11">
        <v>100</v>
      </c>
    </row>
    <row r="30" ht="17.1" customHeight="1" spans="1:2">
      <c r="A30" s="7" t="s">
        <v>916</v>
      </c>
      <c r="B30" s="11">
        <v>51</v>
      </c>
    </row>
    <row r="31" ht="17.1" customHeight="1" spans="1:2">
      <c r="A31" s="7" t="s">
        <v>917</v>
      </c>
      <c r="B31" s="11">
        <v>300</v>
      </c>
    </row>
    <row r="32" ht="17.1" customHeight="1" spans="1:2">
      <c r="A32" s="52" t="s">
        <v>918</v>
      </c>
      <c r="B32" s="11">
        <v>4602.4</v>
      </c>
    </row>
    <row r="33" ht="17.1" customHeight="1" spans="1:2">
      <c r="A33" s="7" t="s">
        <v>919</v>
      </c>
      <c r="B33" s="11">
        <v>2014</v>
      </c>
    </row>
    <row r="34" ht="17.1" customHeight="1" spans="1:2">
      <c r="A34" s="7" t="s">
        <v>920</v>
      </c>
      <c r="B34" s="11">
        <v>180</v>
      </c>
    </row>
    <row r="35" ht="17.1" customHeight="1" spans="1:2">
      <c r="A35" s="7" t="s">
        <v>921</v>
      </c>
      <c r="B35" s="11">
        <v>270.4</v>
      </c>
    </row>
    <row r="36" ht="17.1" customHeight="1" spans="1:2">
      <c r="A36" s="7" t="s">
        <v>922</v>
      </c>
      <c r="B36" s="11">
        <v>2138</v>
      </c>
    </row>
    <row r="37" ht="17.1" customHeight="1" spans="1:2">
      <c r="A37" s="52" t="s">
        <v>923</v>
      </c>
      <c r="B37" s="11">
        <v>5500</v>
      </c>
    </row>
    <row r="38" ht="17.1" customHeight="1" spans="1:2">
      <c r="A38" s="7" t="s">
        <v>924</v>
      </c>
      <c r="B38" s="11">
        <v>5500</v>
      </c>
    </row>
    <row r="39" ht="17.1" customHeight="1" spans="1:2">
      <c r="A39" s="52" t="s">
        <v>925</v>
      </c>
      <c r="B39" s="11">
        <v>1301</v>
      </c>
    </row>
    <row r="40" ht="17.1" customHeight="1" spans="1:2">
      <c r="A40" s="7" t="s">
        <v>926</v>
      </c>
      <c r="B40" s="11">
        <v>704</v>
      </c>
    </row>
    <row r="41" ht="17.1" customHeight="1" spans="1:2">
      <c r="A41" s="7" t="s">
        <v>927</v>
      </c>
      <c r="B41" s="11">
        <v>125</v>
      </c>
    </row>
    <row r="42" ht="17.1" customHeight="1" spans="1:2">
      <c r="A42" s="7" t="s">
        <v>928</v>
      </c>
      <c r="B42" s="11">
        <v>472</v>
      </c>
    </row>
    <row r="43" ht="17.1" customHeight="1" spans="1:2">
      <c r="A43" s="7" t="s">
        <v>929</v>
      </c>
      <c r="B43" s="11"/>
    </row>
    <row r="44" ht="17.1" customHeight="1" spans="1:2">
      <c r="A44" s="52" t="s">
        <v>930</v>
      </c>
      <c r="B44" s="11">
        <v>464</v>
      </c>
    </row>
    <row r="45" ht="17.1" customHeight="1" spans="1:2">
      <c r="A45" s="7" t="s">
        <v>931</v>
      </c>
      <c r="B45" s="11">
        <v>444</v>
      </c>
    </row>
    <row r="46" ht="17.1" customHeight="1" spans="1:2">
      <c r="A46" s="7" t="s">
        <v>932</v>
      </c>
      <c r="B46" s="11">
        <v>20</v>
      </c>
    </row>
    <row r="47" ht="17.1" customHeight="1" spans="1:2">
      <c r="A47" s="52" t="s">
        <v>933</v>
      </c>
      <c r="B47" s="11">
        <v>8407</v>
      </c>
    </row>
    <row r="48" ht="17.1" customHeight="1" spans="1:2">
      <c r="A48" s="7" t="s">
        <v>934</v>
      </c>
      <c r="B48" s="11">
        <v>3357</v>
      </c>
    </row>
    <row r="49" ht="17.1" customHeight="1" spans="1:2">
      <c r="A49" s="7" t="s">
        <v>935</v>
      </c>
      <c r="B49" s="11">
        <v>5050</v>
      </c>
    </row>
    <row r="50" ht="17.1" customHeight="1" spans="1:2">
      <c r="A50" s="52" t="s">
        <v>936</v>
      </c>
      <c r="B50" s="11">
        <v>2507</v>
      </c>
    </row>
    <row r="51" ht="17.1" customHeight="1" spans="1:2">
      <c r="A51" s="7" t="s">
        <v>937</v>
      </c>
      <c r="B51" s="11">
        <v>1196</v>
      </c>
    </row>
    <row r="52" ht="17.1" customHeight="1" spans="1:2">
      <c r="A52" s="7" t="s">
        <v>938</v>
      </c>
      <c r="B52" s="11">
        <v>236</v>
      </c>
    </row>
    <row r="53" ht="17.1" customHeight="1" spans="1:2">
      <c r="A53" s="7" t="s">
        <v>939</v>
      </c>
      <c r="B53" s="11">
        <v>20</v>
      </c>
    </row>
    <row r="54" ht="17.1" customHeight="1" spans="1:2">
      <c r="A54" s="7" t="s">
        <v>940</v>
      </c>
      <c r="B54" s="11">
        <v>800</v>
      </c>
    </row>
    <row r="55" ht="17.1" customHeight="1" spans="1:2">
      <c r="A55" s="7" t="s">
        <v>941</v>
      </c>
      <c r="B55" s="11">
        <v>68</v>
      </c>
    </row>
    <row r="56" ht="17.1" customHeight="1" spans="1:2">
      <c r="A56" s="7" t="s">
        <v>942</v>
      </c>
      <c r="B56" s="11">
        <v>187</v>
      </c>
    </row>
    <row r="57" ht="17.1" customHeight="1" spans="1:2">
      <c r="A57" s="52" t="s">
        <v>943</v>
      </c>
      <c r="B57" s="11">
        <v>80</v>
      </c>
    </row>
    <row r="58" ht="17.1" customHeight="1" spans="1:2">
      <c r="A58" s="7" t="s">
        <v>944</v>
      </c>
      <c r="B58" s="11">
        <v>80</v>
      </c>
    </row>
    <row r="59" ht="17.1" customHeight="1" spans="1:2">
      <c r="A59" s="52" t="s">
        <v>945</v>
      </c>
      <c r="B59" s="11">
        <v>686</v>
      </c>
    </row>
    <row r="60" ht="17.1" customHeight="1" spans="1:2">
      <c r="A60" s="7" t="s">
        <v>946</v>
      </c>
      <c r="B60" s="11">
        <v>265</v>
      </c>
    </row>
    <row r="61" ht="17.1" customHeight="1" spans="1:2">
      <c r="A61" s="7" t="s">
        <v>947</v>
      </c>
      <c r="B61" s="11">
        <v>15</v>
      </c>
    </row>
    <row r="62" ht="17.1" customHeight="1" spans="1:2">
      <c r="A62" s="7" t="s">
        <v>948</v>
      </c>
      <c r="B62" s="11">
        <v>91</v>
      </c>
    </row>
    <row r="63" ht="17.1" customHeight="1" spans="1:2">
      <c r="A63" s="7" t="s">
        <v>949</v>
      </c>
      <c r="B63" s="11">
        <v>315</v>
      </c>
    </row>
    <row r="64" ht="17.1" customHeight="1" spans="1:2">
      <c r="A64" s="52" t="s">
        <v>950</v>
      </c>
      <c r="B64" s="11">
        <v>198</v>
      </c>
    </row>
    <row r="65" ht="17.1" customHeight="1" spans="1:2">
      <c r="A65" s="7" t="s">
        <v>951</v>
      </c>
      <c r="B65" s="11">
        <v>178</v>
      </c>
    </row>
    <row r="66" ht="17.1" customHeight="1" spans="1:2">
      <c r="A66" s="7" t="s">
        <v>952</v>
      </c>
      <c r="B66" s="11">
        <v>20</v>
      </c>
    </row>
    <row r="67" ht="17.1" customHeight="1" spans="1:2">
      <c r="A67" s="52" t="s">
        <v>953</v>
      </c>
      <c r="B67" s="11">
        <v>480.2</v>
      </c>
    </row>
    <row r="68" ht="17.1" customHeight="1" spans="1:2">
      <c r="A68" s="7" t="s">
        <v>954</v>
      </c>
      <c r="B68" s="11">
        <v>390.2</v>
      </c>
    </row>
    <row r="69" ht="17.1" customHeight="1" spans="1:2">
      <c r="A69" s="7" t="s">
        <v>955</v>
      </c>
      <c r="B69" s="11">
        <v>72</v>
      </c>
    </row>
    <row r="70" ht="17.1" customHeight="1" spans="1:2">
      <c r="A70" s="7" t="s">
        <v>956</v>
      </c>
      <c r="B70" s="11">
        <v>18</v>
      </c>
    </row>
    <row r="71" ht="17.1" customHeight="1" spans="1:2">
      <c r="A71" s="52" t="s">
        <v>957</v>
      </c>
      <c r="B71" s="11">
        <v>2346</v>
      </c>
    </row>
    <row r="72" ht="17.1" customHeight="1" spans="1:2">
      <c r="A72" s="7" t="s">
        <v>958</v>
      </c>
      <c r="B72" s="11">
        <v>1449</v>
      </c>
    </row>
    <row r="73" ht="17.1" customHeight="1" spans="1:2">
      <c r="A73" s="7" t="s">
        <v>959</v>
      </c>
      <c r="B73" s="11">
        <v>80</v>
      </c>
    </row>
    <row r="74" ht="17.1" customHeight="1" spans="1:2">
      <c r="A74" s="7" t="s">
        <v>960</v>
      </c>
      <c r="B74" s="11">
        <v>150</v>
      </c>
    </row>
    <row r="75" ht="17.1" customHeight="1" spans="1:2">
      <c r="A75" s="7" t="s">
        <v>961</v>
      </c>
      <c r="B75" s="11">
        <v>186</v>
      </c>
    </row>
    <row r="76" ht="17.1" customHeight="1" spans="1:2">
      <c r="A76" s="7" t="s">
        <v>962</v>
      </c>
      <c r="B76" s="11">
        <v>481</v>
      </c>
    </row>
    <row r="77" ht="17.1" customHeight="1" spans="1:2">
      <c r="A77" s="52" t="s">
        <v>963</v>
      </c>
      <c r="B77" s="11">
        <v>4347</v>
      </c>
    </row>
    <row r="78" ht="17.1" customHeight="1" spans="1:2">
      <c r="A78" s="7" t="s">
        <v>964</v>
      </c>
      <c r="B78" s="11">
        <v>2364</v>
      </c>
    </row>
    <row r="79" ht="17.1" customHeight="1" spans="1:2">
      <c r="A79" s="7" t="s">
        <v>965</v>
      </c>
      <c r="B79" s="11">
        <v>165</v>
      </c>
    </row>
    <row r="80" ht="17.1" customHeight="1" spans="1:2">
      <c r="A80" s="7" t="s">
        <v>966</v>
      </c>
      <c r="B80" s="11">
        <v>1000</v>
      </c>
    </row>
    <row r="81" ht="17.1" customHeight="1" spans="1:2">
      <c r="A81" s="7" t="s">
        <v>967</v>
      </c>
      <c r="B81" s="11">
        <v>818</v>
      </c>
    </row>
    <row r="82" ht="17.1" customHeight="1" spans="1:2">
      <c r="A82" s="52" t="s">
        <v>968</v>
      </c>
      <c r="B82" s="11">
        <v>1762</v>
      </c>
    </row>
    <row r="83" ht="17.1" customHeight="1" spans="1:2">
      <c r="A83" s="7" t="s">
        <v>969</v>
      </c>
      <c r="B83" s="11">
        <v>1136</v>
      </c>
    </row>
    <row r="84" ht="17.1" customHeight="1" spans="1:2">
      <c r="A84" s="7" t="s">
        <v>970</v>
      </c>
      <c r="B84" s="11">
        <v>150</v>
      </c>
    </row>
    <row r="85" ht="17.1" customHeight="1" spans="1:2">
      <c r="A85" s="7" t="s">
        <v>971</v>
      </c>
      <c r="B85" s="11">
        <v>476</v>
      </c>
    </row>
    <row r="86" ht="17.1" customHeight="1" spans="1:2">
      <c r="A86" s="52" t="s">
        <v>972</v>
      </c>
      <c r="B86" s="11">
        <v>732</v>
      </c>
    </row>
    <row r="87" ht="17.1" customHeight="1" spans="1:2">
      <c r="A87" s="7" t="s">
        <v>973</v>
      </c>
      <c r="B87" s="11">
        <v>732</v>
      </c>
    </row>
    <row r="88" ht="17.1" customHeight="1" spans="1:2">
      <c r="A88" s="52" t="s">
        <v>974</v>
      </c>
      <c r="B88" s="11">
        <v>711.1</v>
      </c>
    </row>
    <row r="89" ht="17.1" customHeight="1" spans="1:2">
      <c r="A89" s="7" t="s">
        <v>975</v>
      </c>
      <c r="B89" s="11">
        <v>466.1</v>
      </c>
    </row>
    <row r="90" ht="17.1" customHeight="1" spans="1:2">
      <c r="A90" s="7" t="s">
        <v>976</v>
      </c>
      <c r="B90" s="11">
        <v>10</v>
      </c>
    </row>
    <row r="91" ht="17.1" customHeight="1" spans="1:2">
      <c r="A91" s="7" t="s">
        <v>977</v>
      </c>
      <c r="B91" s="11">
        <v>235</v>
      </c>
    </row>
    <row r="92" ht="17.1" customHeight="1" spans="1:2">
      <c r="A92" s="52" t="s">
        <v>978</v>
      </c>
      <c r="B92" s="11">
        <v>466</v>
      </c>
    </row>
    <row r="93" ht="17.1" customHeight="1" spans="1:2">
      <c r="A93" s="7" t="s">
        <v>979</v>
      </c>
      <c r="B93" s="11">
        <v>376</v>
      </c>
    </row>
    <row r="94" ht="17.1" customHeight="1" spans="1:2">
      <c r="A94" s="7" t="s">
        <v>980</v>
      </c>
      <c r="B94" s="11">
        <v>90</v>
      </c>
    </row>
    <row r="95" ht="17.1" customHeight="1" spans="1:2">
      <c r="A95" s="52" t="s">
        <v>981</v>
      </c>
      <c r="B95" s="11">
        <v>317</v>
      </c>
    </row>
    <row r="96" ht="17.1" customHeight="1" spans="1:2">
      <c r="A96" s="7" t="s">
        <v>982</v>
      </c>
      <c r="B96" s="11">
        <v>206</v>
      </c>
    </row>
    <row r="97" ht="17.1" customHeight="1" spans="1:2">
      <c r="A97" s="7" t="s">
        <v>983</v>
      </c>
      <c r="B97" s="11">
        <v>111</v>
      </c>
    </row>
    <row r="98" ht="17.1" customHeight="1" spans="1:2">
      <c r="A98" s="52" t="s">
        <v>984</v>
      </c>
      <c r="B98" s="11">
        <v>5115.2</v>
      </c>
    </row>
    <row r="99" ht="17.1" customHeight="1" spans="1:2">
      <c r="A99" s="7" t="s">
        <v>985</v>
      </c>
      <c r="B99" s="11">
        <v>3820.2</v>
      </c>
    </row>
    <row r="100" ht="17.1" customHeight="1" spans="1:2">
      <c r="A100" s="7" t="s">
        <v>986</v>
      </c>
      <c r="B100" s="11">
        <v>155</v>
      </c>
    </row>
    <row r="101" ht="17.1" customHeight="1" spans="1:2">
      <c r="A101" s="7" t="s">
        <v>987</v>
      </c>
      <c r="B101" s="11">
        <v>50</v>
      </c>
    </row>
    <row r="102" ht="17.1" customHeight="1" spans="1:2">
      <c r="A102" s="7" t="s">
        <v>988</v>
      </c>
      <c r="B102" s="11">
        <v>1090</v>
      </c>
    </row>
    <row r="103" ht="17.1" customHeight="1" spans="1:2">
      <c r="A103" s="52" t="s">
        <v>989</v>
      </c>
      <c r="B103" s="11">
        <v>22971.7</v>
      </c>
    </row>
    <row r="104" ht="17.1" customHeight="1" spans="1:2">
      <c r="A104" s="7" t="s">
        <v>990</v>
      </c>
      <c r="B104" s="11">
        <f>17271.7+5000+700</f>
        <v>22971.7</v>
      </c>
    </row>
    <row r="105" ht="17.1" customHeight="1" spans="1:2">
      <c r="A105" s="51" t="s">
        <v>461</v>
      </c>
      <c r="B105" s="11">
        <f>SUM(B106,B109)</f>
        <v>458</v>
      </c>
    </row>
    <row r="106" ht="17.1" customHeight="1" spans="1:2">
      <c r="A106" s="52" t="s">
        <v>991</v>
      </c>
      <c r="B106" s="11">
        <v>426</v>
      </c>
    </row>
    <row r="107" ht="17.1" customHeight="1" spans="1:2">
      <c r="A107" s="7" t="s">
        <v>992</v>
      </c>
      <c r="B107" s="11">
        <v>421</v>
      </c>
    </row>
    <row r="108" ht="17.1" customHeight="1" spans="1:2">
      <c r="A108" s="7" t="s">
        <v>993</v>
      </c>
      <c r="B108" s="11">
        <v>5</v>
      </c>
    </row>
    <row r="109" ht="17.1" customHeight="1" spans="1:2">
      <c r="A109" s="52" t="s">
        <v>994</v>
      </c>
      <c r="B109" s="11">
        <v>32</v>
      </c>
    </row>
    <row r="110" s="49" customFormat="1" ht="17.1" customHeight="1" spans="1:2">
      <c r="A110" s="7" t="s">
        <v>995</v>
      </c>
      <c r="B110" s="11">
        <v>32</v>
      </c>
    </row>
    <row r="111" ht="17.1" customHeight="1" spans="1:2">
      <c r="A111" s="51" t="s">
        <v>462</v>
      </c>
      <c r="B111" s="11">
        <f>SUM(B112,B114,B118,B121,B123,B125,B133,B136,B139)</f>
        <v>47166.7</v>
      </c>
    </row>
    <row r="112" ht="17.1" customHeight="1" spans="1:2">
      <c r="A112" s="52" t="s">
        <v>996</v>
      </c>
      <c r="B112" s="11">
        <v>650</v>
      </c>
    </row>
    <row r="113" ht="17.1" customHeight="1" spans="1:2">
      <c r="A113" s="7" t="s">
        <v>997</v>
      </c>
      <c r="B113" s="11">
        <v>650</v>
      </c>
    </row>
    <row r="114" ht="17.1" customHeight="1" spans="1:2">
      <c r="A114" s="52" t="s">
        <v>998</v>
      </c>
      <c r="B114" s="11">
        <v>37974</v>
      </c>
    </row>
    <row r="115" ht="17.1" customHeight="1" spans="1:2">
      <c r="A115" s="7" t="s">
        <v>999</v>
      </c>
      <c r="B115" s="11">
        <v>31728</v>
      </c>
    </row>
    <row r="116" ht="17.1" customHeight="1" spans="1:2">
      <c r="A116" s="7" t="s">
        <v>1000</v>
      </c>
      <c r="B116" s="11">
        <v>1098</v>
      </c>
    </row>
    <row r="117" ht="17.1" customHeight="1" spans="1:2">
      <c r="A117" s="7" t="s">
        <v>1001</v>
      </c>
      <c r="B117" s="11">
        <v>5148</v>
      </c>
    </row>
    <row r="118" ht="17.1" customHeight="1" spans="1:2">
      <c r="A118" s="52" t="s">
        <v>1002</v>
      </c>
      <c r="B118" s="11">
        <v>48.7</v>
      </c>
    </row>
    <row r="119" ht="17.1" customHeight="1" spans="1:2">
      <c r="A119" s="7" t="s">
        <v>1003</v>
      </c>
      <c r="B119" s="11">
        <v>8.7</v>
      </c>
    </row>
    <row r="120" ht="17.1" customHeight="1" spans="1:2">
      <c r="A120" s="7" t="s">
        <v>1004</v>
      </c>
      <c r="B120" s="11">
        <v>40</v>
      </c>
    </row>
    <row r="121" ht="17.1" customHeight="1" spans="1:2">
      <c r="A121" s="52" t="s">
        <v>1005</v>
      </c>
      <c r="B121" s="11">
        <v>252</v>
      </c>
    </row>
    <row r="122" ht="17.1" customHeight="1" spans="1:2">
      <c r="A122" s="7" t="s">
        <v>1006</v>
      </c>
      <c r="B122" s="11">
        <v>252</v>
      </c>
    </row>
    <row r="123" ht="17.1" customHeight="1" spans="1:2">
      <c r="A123" s="52" t="s">
        <v>1007</v>
      </c>
      <c r="B123" s="11">
        <v>580</v>
      </c>
    </row>
    <row r="124" ht="17.1" customHeight="1" spans="1:2">
      <c r="A124" s="7" t="s">
        <v>1008</v>
      </c>
      <c r="B124" s="11">
        <v>580</v>
      </c>
    </row>
    <row r="125" ht="17.1" customHeight="1" spans="1:2">
      <c r="A125" s="52" t="s">
        <v>1009</v>
      </c>
      <c r="B125" s="11">
        <v>1619.8</v>
      </c>
    </row>
    <row r="126" ht="17.1" customHeight="1" spans="1:2">
      <c r="A126" s="7" t="s">
        <v>1010</v>
      </c>
      <c r="B126" s="11">
        <v>1406.8</v>
      </c>
    </row>
    <row r="127" ht="17.1" customHeight="1" spans="1:2">
      <c r="A127" s="7" t="s">
        <v>1011</v>
      </c>
      <c r="B127" s="11">
        <v>30</v>
      </c>
    </row>
    <row r="128" ht="17.1" customHeight="1" spans="1:2">
      <c r="A128" s="7" t="s">
        <v>1012</v>
      </c>
      <c r="B128" s="11">
        <v>45</v>
      </c>
    </row>
    <row r="129" ht="17.1" customHeight="1" spans="1:2">
      <c r="A129" s="7" t="s">
        <v>1013</v>
      </c>
      <c r="B129" s="11">
        <v>15</v>
      </c>
    </row>
    <row r="130" ht="17.1" customHeight="1" spans="1:2">
      <c r="A130" s="7" t="s">
        <v>1014</v>
      </c>
      <c r="B130" s="11"/>
    </row>
    <row r="131" ht="17.1" customHeight="1" spans="1:2">
      <c r="A131" s="7" t="s">
        <v>1015</v>
      </c>
      <c r="B131" s="11">
        <v>60</v>
      </c>
    </row>
    <row r="132" ht="17.1" customHeight="1" spans="1:2">
      <c r="A132" s="7" t="s">
        <v>1016</v>
      </c>
      <c r="B132" s="11">
        <v>63</v>
      </c>
    </row>
    <row r="133" ht="17.1" customHeight="1" spans="1:2">
      <c r="A133" s="52" t="s">
        <v>1017</v>
      </c>
      <c r="B133" s="11">
        <v>1836.2</v>
      </c>
    </row>
    <row r="134" ht="17.1" customHeight="1" spans="1:2">
      <c r="A134" s="7" t="s">
        <v>1018</v>
      </c>
      <c r="B134" s="11">
        <v>1598.2</v>
      </c>
    </row>
    <row r="135" ht="17.1" customHeight="1" spans="1:2">
      <c r="A135" s="7" t="s">
        <v>1019</v>
      </c>
      <c r="B135" s="11">
        <v>238</v>
      </c>
    </row>
    <row r="136" ht="17.1" customHeight="1" spans="1:2">
      <c r="A136" s="52" t="s">
        <v>1020</v>
      </c>
      <c r="B136" s="11">
        <v>533</v>
      </c>
    </row>
    <row r="137" ht="17.1" customHeight="1" spans="1:2">
      <c r="A137" s="7" t="s">
        <v>1021</v>
      </c>
      <c r="B137" s="11">
        <v>399</v>
      </c>
    </row>
    <row r="138" ht="17.1" customHeight="1" spans="1:2">
      <c r="A138" s="7" t="s">
        <v>1022</v>
      </c>
      <c r="B138" s="11">
        <v>134</v>
      </c>
    </row>
    <row r="139" ht="17.1" customHeight="1" spans="1:2">
      <c r="A139" s="52" t="s">
        <v>1023</v>
      </c>
      <c r="B139" s="11">
        <v>3673</v>
      </c>
    </row>
    <row r="140" ht="17.1" customHeight="1" spans="1:2">
      <c r="A140" s="7" t="s">
        <v>1024</v>
      </c>
      <c r="B140" s="11">
        <v>3673</v>
      </c>
    </row>
    <row r="141" ht="17.1" customHeight="1" spans="1:2">
      <c r="A141" s="51" t="s">
        <v>463</v>
      </c>
      <c r="B141" s="11">
        <f>SUM(B142,B145,B151,B155,B157,B159,B161)</f>
        <v>41359.3</v>
      </c>
    </row>
    <row r="142" ht="17.1" customHeight="1" spans="1:2">
      <c r="A142" s="52" t="s">
        <v>1025</v>
      </c>
      <c r="B142" s="11">
        <v>5446.8</v>
      </c>
    </row>
    <row r="143" ht="17.1" customHeight="1" spans="1:2">
      <c r="A143" s="7" t="s">
        <v>1026</v>
      </c>
      <c r="B143" s="11">
        <v>5356.8</v>
      </c>
    </row>
    <row r="144" ht="17.1" customHeight="1" spans="1:2">
      <c r="A144" s="7" t="s">
        <v>1027</v>
      </c>
      <c r="B144" s="11">
        <v>90</v>
      </c>
    </row>
    <row r="145" ht="17.1" customHeight="1" spans="1:2">
      <c r="A145" s="52" t="s">
        <v>1028</v>
      </c>
      <c r="B145" s="11">
        <v>9754.2</v>
      </c>
    </row>
    <row r="146" ht="17.1" customHeight="1" spans="1:2">
      <c r="A146" s="7" t="s">
        <v>1029</v>
      </c>
      <c r="B146" s="11">
        <v>1039</v>
      </c>
    </row>
    <row r="147" ht="17.1" customHeight="1" spans="1:2">
      <c r="A147" s="7" t="s">
        <v>1030</v>
      </c>
      <c r="B147" s="11">
        <v>2299</v>
      </c>
    </row>
    <row r="148" ht="17.1" customHeight="1" spans="1:2">
      <c r="A148" s="7" t="s">
        <v>1031</v>
      </c>
      <c r="B148" s="11">
        <v>1697.2</v>
      </c>
    </row>
    <row r="149" ht="17.1" customHeight="1" spans="1:2">
      <c r="A149" s="7" t="s">
        <v>1032</v>
      </c>
      <c r="B149" s="11">
        <v>3769</v>
      </c>
    </row>
    <row r="150" ht="17.1" customHeight="1" spans="1:2">
      <c r="A150" s="7" t="s">
        <v>1033</v>
      </c>
      <c r="B150" s="11">
        <v>950</v>
      </c>
    </row>
    <row r="151" ht="17.1" customHeight="1" spans="1:2">
      <c r="A151" s="52" t="s">
        <v>1034</v>
      </c>
      <c r="B151" s="11">
        <v>8153.1</v>
      </c>
    </row>
    <row r="152" ht="17.1" customHeight="1" spans="1:2">
      <c r="A152" s="7" t="s">
        <v>1035</v>
      </c>
      <c r="B152" s="11">
        <v>2463</v>
      </c>
    </row>
    <row r="153" ht="17.1" customHeight="1" spans="1:2">
      <c r="A153" s="7" t="s">
        <v>1036</v>
      </c>
      <c r="B153" s="11">
        <v>1842.1</v>
      </c>
    </row>
    <row r="154" ht="17.1" customHeight="1" spans="1:2">
      <c r="A154" s="7" t="s">
        <v>1037</v>
      </c>
      <c r="B154" s="11">
        <v>3848</v>
      </c>
    </row>
    <row r="155" ht="17.1" customHeight="1" spans="1:2">
      <c r="A155" s="52" t="s">
        <v>1038</v>
      </c>
      <c r="B155" s="11">
        <v>585</v>
      </c>
    </row>
    <row r="156" ht="17.1" customHeight="1" spans="1:2">
      <c r="A156" s="7" t="s">
        <v>1039</v>
      </c>
      <c r="B156" s="11">
        <v>585</v>
      </c>
    </row>
    <row r="157" ht="17.1" customHeight="1" spans="1:2">
      <c r="A157" s="52" t="s">
        <v>1040</v>
      </c>
      <c r="B157" s="11">
        <v>400.2</v>
      </c>
    </row>
    <row r="158" ht="17.1" customHeight="1" spans="1:2">
      <c r="A158" s="7" t="s">
        <v>1041</v>
      </c>
      <c r="B158" s="11">
        <v>400.2</v>
      </c>
    </row>
    <row r="159" ht="17.1" customHeight="1" spans="1:2">
      <c r="A159" s="52" t="s">
        <v>1042</v>
      </c>
      <c r="B159" s="11">
        <v>1072</v>
      </c>
    </row>
    <row r="160" ht="17.1" customHeight="1" spans="1:2">
      <c r="A160" s="7" t="s">
        <v>1043</v>
      </c>
      <c r="B160" s="11">
        <v>1072</v>
      </c>
    </row>
    <row r="161" ht="17.1" customHeight="1" spans="1:2">
      <c r="A161" s="52" t="s">
        <v>1044</v>
      </c>
      <c r="B161" s="11">
        <v>15948</v>
      </c>
    </row>
    <row r="162" ht="17.1" customHeight="1" spans="1:2">
      <c r="A162" s="7" t="s">
        <v>1045</v>
      </c>
      <c r="B162" s="11">
        <v>15948</v>
      </c>
    </row>
    <row r="163" ht="17.1" customHeight="1" spans="1:2">
      <c r="A163" s="51" t="s">
        <v>464</v>
      </c>
      <c r="B163" s="11">
        <f>SUM(B164,B167,B170)</f>
        <v>19162.5</v>
      </c>
    </row>
    <row r="164" ht="17.1" customHeight="1" spans="1:2">
      <c r="A164" s="52" t="s">
        <v>1046</v>
      </c>
      <c r="B164" s="11">
        <v>532.5</v>
      </c>
    </row>
    <row r="165" ht="17.1" customHeight="1" spans="1:2">
      <c r="A165" s="7" t="s">
        <v>1047</v>
      </c>
      <c r="B165" s="11">
        <v>373.5</v>
      </c>
    </row>
    <row r="166" ht="17.1" customHeight="1" spans="1:2">
      <c r="A166" s="7" t="s">
        <v>1048</v>
      </c>
      <c r="B166" s="11">
        <v>159</v>
      </c>
    </row>
    <row r="167" ht="17.1" customHeight="1" spans="1:2">
      <c r="A167" s="52" t="s">
        <v>1049</v>
      </c>
      <c r="B167" s="11">
        <v>220</v>
      </c>
    </row>
    <row r="168" ht="17.1" customHeight="1" spans="1:2">
      <c r="A168" s="7" t="s">
        <v>1050</v>
      </c>
      <c r="B168" s="11">
        <v>195</v>
      </c>
    </row>
    <row r="169" ht="17.1" customHeight="1" spans="1:2">
      <c r="A169" s="7" t="s">
        <v>1051</v>
      </c>
      <c r="B169" s="11">
        <v>25</v>
      </c>
    </row>
    <row r="170" ht="17.1" customHeight="1" spans="1:2">
      <c r="A170" s="52" t="s">
        <v>1052</v>
      </c>
      <c r="B170" s="11">
        <v>18410</v>
      </c>
    </row>
    <row r="171" ht="17.1" customHeight="1" spans="1:2">
      <c r="A171" s="7" t="s">
        <v>1053</v>
      </c>
      <c r="B171" s="11">
        <f>2038+16372</f>
        <v>18410</v>
      </c>
    </row>
    <row r="172" ht="17.1" customHeight="1" spans="1:2">
      <c r="A172" s="51" t="s">
        <v>465</v>
      </c>
      <c r="B172" s="11">
        <f>SUM(B173,B181,B184,B188,B190,B192)</f>
        <v>17915.2</v>
      </c>
    </row>
    <row r="173" ht="17.1" customHeight="1" spans="1:2">
      <c r="A173" s="52" t="s">
        <v>1054</v>
      </c>
      <c r="B173" s="11">
        <v>1946.2</v>
      </c>
    </row>
    <row r="174" ht="17.1" customHeight="1" spans="1:2">
      <c r="A174" s="7" t="s">
        <v>1055</v>
      </c>
      <c r="B174" s="11">
        <v>1104</v>
      </c>
    </row>
    <row r="175" ht="17.1" customHeight="1" spans="1:2">
      <c r="A175" s="7" t="s">
        <v>1056</v>
      </c>
      <c r="B175" s="11">
        <v>188.2</v>
      </c>
    </row>
    <row r="176" ht="17.1" customHeight="1" spans="1:2">
      <c r="A176" s="7" t="s">
        <v>1057</v>
      </c>
      <c r="B176" s="11">
        <v>20</v>
      </c>
    </row>
    <row r="177" ht="17.1" customHeight="1" spans="1:2">
      <c r="A177" s="7" t="s">
        <v>1058</v>
      </c>
      <c r="B177" s="11">
        <v>129</v>
      </c>
    </row>
    <row r="178" ht="17.1" customHeight="1" spans="1:2">
      <c r="A178" s="7" t="s">
        <v>1059</v>
      </c>
      <c r="B178" s="11">
        <v>5</v>
      </c>
    </row>
    <row r="179" ht="17.1" customHeight="1" spans="1:2">
      <c r="A179" s="7" t="s">
        <v>1060</v>
      </c>
      <c r="B179" s="11">
        <v>70</v>
      </c>
    </row>
    <row r="180" ht="17.1" customHeight="1" spans="1:2">
      <c r="A180" s="7" t="s">
        <v>1061</v>
      </c>
      <c r="B180" s="11">
        <v>430</v>
      </c>
    </row>
    <row r="181" ht="17.1" customHeight="1" spans="1:2">
      <c r="A181" s="52" t="s">
        <v>1062</v>
      </c>
      <c r="B181" s="11">
        <v>30</v>
      </c>
    </row>
    <row r="182" ht="17.1" customHeight="1" spans="1:2">
      <c r="A182" s="7" t="s">
        <v>1063</v>
      </c>
      <c r="B182" s="11">
        <v>10</v>
      </c>
    </row>
    <row r="183" ht="17.1" customHeight="1" spans="1:2">
      <c r="A183" s="7" t="s">
        <v>1064</v>
      </c>
      <c r="B183" s="11">
        <v>20</v>
      </c>
    </row>
    <row r="184" ht="17.1" customHeight="1" spans="1:2">
      <c r="A184" s="52" t="s">
        <v>1065</v>
      </c>
      <c r="B184" s="11">
        <v>620</v>
      </c>
    </row>
    <row r="185" ht="17.1" customHeight="1" spans="1:2">
      <c r="A185" s="7" t="s">
        <v>1066</v>
      </c>
      <c r="B185" s="11">
        <v>1</v>
      </c>
    </row>
    <row r="186" ht="17.1" customHeight="1" spans="1:2">
      <c r="A186" s="7" t="s">
        <v>1067</v>
      </c>
      <c r="B186" s="11">
        <v>214</v>
      </c>
    </row>
    <row r="187" ht="17.1" customHeight="1" spans="1:2">
      <c r="A187" s="7" t="s">
        <v>1068</v>
      </c>
      <c r="B187" s="11">
        <v>405</v>
      </c>
    </row>
    <row r="188" ht="17.1" customHeight="1" spans="1:2">
      <c r="A188" s="52" t="s">
        <v>1069</v>
      </c>
      <c r="B188" s="11">
        <v>1405</v>
      </c>
    </row>
    <row r="189" ht="17.1" customHeight="1" spans="1:2">
      <c r="A189" s="7" t="s">
        <v>1070</v>
      </c>
      <c r="B189" s="11">
        <v>1405</v>
      </c>
    </row>
    <row r="190" ht="17.1" customHeight="1" spans="1:2">
      <c r="A190" s="52" t="s">
        <v>1071</v>
      </c>
      <c r="B190" s="11">
        <v>3159</v>
      </c>
    </row>
    <row r="191" ht="17.1" customHeight="1" spans="1:2">
      <c r="A191" s="7" t="s">
        <v>1072</v>
      </c>
      <c r="B191" s="11">
        <v>3159</v>
      </c>
    </row>
    <row r="192" ht="17.1" customHeight="1" spans="1:2">
      <c r="A192" s="52" t="s">
        <v>1073</v>
      </c>
      <c r="B192" s="11">
        <v>10755</v>
      </c>
    </row>
    <row r="193" ht="17.1" customHeight="1" spans="1:2">
      <c r="A193" s="7" t="s">
        <v>1074</v>
      </c>
      <c r="B193" s="11">
        <v>10755</v>
      </c>
    </row>
    <row r="194" ht="17.1" customHeight="1" spans="1:2">
      <c r="A194" s="51" t="s">
        <v>466</v>
      </c>
      <c r="B194" s="11">
        <f>SUM(B195,B203,B208,B214,B216,B218,B221,B224,B227,B229,B231,B235)</f>
        <v>40116.1</v>
      </c>
    </row>
    <row r="195" ht="17.1" customHeight="1" spans="1:2">
      <c r="A195" s="52" t="s">
        <v>1075</v>
      </c>
      <c r="B195" s="11">
        <v>6119</v>
      </c>
    </row>
    <row r="196" ht="17.1" customHeight="1" spans="1:2">
      <c r="A196" s="7" t="s">
        <v>1076</v>
      </c>
      <c r="B196" s="11">
        <v>1063</v>
      </c>
    </row>
    <row r="197" ht="17.1" customHeight="1" spans="1:2">
      <c r="A197" s="7" t="s">
        <v>1077</v>
      </c>
      <c r="B197" s="11">
        <v>1230</v>
      </c>
    </row>
    <row r="198" ht="17.1" customHeight="1" spans="1:2">
      <c r="A198" s="7" t="s">
        <v>1078</v>
      </c>
      <c r="B198" s="11">
        <v>230</v>
      </c>
    </row>
    <row r="199" ht="17.1" customHeight="1" spans="1:2">
      <c r="A199" s="7" t="s">
        <v>1079</v>
      </c>
      <c r="B199" s="11">
        <v>49</v>
      </c>
    </row>
    <row r="200" ht="17.1" customHeight="1" spans="1:2">
      <c r="A200" s="7" t="s">
        <v>1080</v>
      </c>
      <c r="B200" s="11">
        <v>829</v>
      </c>
    </row>
    <row r="201" ht="17.1" customHeight="1" spans="1:2">
      <c r="A201" s="7" t="s">
        <v>1081</v>
      </c>
      <c r="B201" s="11">
        <v>318</v>
      </c>
    </row>
    <row r="202" ht="17.1" customHeight="1" spans="1:2">
      <c r="A202" s="7" t="s">
        <v>1082</v>
      </c>
      <c r="B202" s="11">
        <v>2400</v>
      </c>
    </row>
    <row r="203" ht="17.1" customHeight="1" spans="1:2">
      <c r="A203" s="52" t="s">
        <v>1083</v>
      </c>
      <c r="B203" s="11">
        <v>1005.2</v>
      </c>
    </row>
    <row r="204" ht="17.1" customHeight="1" spans="1:2">
      <c r="A204" s="7" t="s">
        <v>1084</v>
      </c>
      <c r="B204" s="11">
        <v>637.2</v>
      </c>
    </row>
    <row r="205" ht="17.1" customHeight="1" spans="1:2">
      <c r="A205" s="7" t="s">
        <v>1085</v>
      </c>
      <c r="B205" s="11">
        <v>45</v>
      </c>
    </row>
    <row r="206" ht="17.1" customHeight="1" spans="1:2">
      <c r="A206" s="7" t="s">
        <v>1086</v>
      </c>
      <c r="B206" s="11">
        <v>50</v>
      </c>
    </row>
    <row r="207" ht="17.1" customHeight="1" spans="1:2">
      <c r="A207" s="7" t="s">
        <v>1087</v>
      </c>
      <c r="B207" s="11">
        <v>273</v>
      </c>
    </row>
    <row r="208" ht="17.1" customHeight="1" spans="1:2">
      <c r="A208" s="52" t="s">
        <v>1088</v>
      </c>
      <c r="B208" s="11">
        <v>23284.9</v>
      </c>
    </row>
    <row r="209" ht="17.1" customHeight="1" spans="1:2">
      <c r="A209" s="7" t="s">
        <v>1089</v>
      </c>
      <c r="B209" s="11">
        <v>5981.6</v>
      </c>
    </row>
    <row r="210" ht="17.1" customHeight="1" spans="1:2">
      <c r="A210" s="7" t="s">
        <v>1090</v>
      </c>
      <c r="B210" s="11">
        <v>1817.4</v>
      </c>
    </row>
    <row r="211" ht="17.1" customHeight="1" spans="1:2">
      <c r="A211" s="7" t="s">
        <v>1091</v>
      </c>
      <c r="B211" s="11">
        <v>8485</v>
      </c>
    </row>
    <row r="212" ht="17.1" customHeight="1" spans="1:2">
      <c r="A212" s="7" t="s">
        <v>1092</v>
      </c>
      <c r="B212" s="11">
        <v>7000</v>
      </c>
    </row>
    <row r="213" ht="17.1" customHeight="1" spans="1:2">
      <c r="A213" s="7" t="s">
        <v>1093</v>
      </c>
      <c r="B213" s="11">
        <v>0.9</v>
      </c>
    </row>
    <row r="214" ht="17.1" customHeight="1" spans="1:2">
      <c r="A214" s="52" t="s">
        <v>1094</v>
      </c>
      <c r="B214" s="11">
        <v>700</v>
      </c>
    </row>
    <row r="215" ht="17.1" customHeight="1" spans="1:2">
      <c r="A215" s="7" t="s">
        <v>1095</v>
      </c>
      <c r="B215" s="11">
        <v>700</v>
      </c>
    </row>
    <row r="216" ht="17.1" customHeight="1" spans="1:2">
      <c r="A216" s="52" t="s">
        <v>1096</v>
      </c>
      <c r="B216" s="11">
        <v>105.7</v>
      </c>
    </row>
    <row r="217" ht="17.1" customHeight="1" spans="1:2">
      <c r="A217" s="7" t="s">
        <v>1097</v>
      </c>
      <c r="B217" s="11">
        <v>105.7</v>
      </c>
    </row>
    <row r="218" ht="17.1" customHeight="1" spans="1:2">
      <c r="A218" s="52" t="s">
        <v>1098</v>
      </c>
      <c r="B218" s="11">
        <v>298.6</v>
      </c>
    </row>
    <row r="219" ht="17.1" customHeight="1" spans="1:2">
      <c r="A219" s="7" t="s">
        <v>1099</v>
      </c>
      <c r="B219" s="11">
        <v>283.6</v>
      </c>
    </row>
    <row r="220" ht="17.1" customHeight="1" spans="1:2">
      <c r="A220" s="7" t="s">
        <v>1100</v>
      </c>
      <c r="B220" s="11">
        <v>15</v>
      </c>
    </row>
    <row r="221" ht="17.1" customHeight="1" spans="1:2">
      <c r="A221" s="52" t="s">
        <v>1101</v>
      </c>
      <c r="B221" s="11">
        <v>501</v>
      </c>
    </row>
    <row r="222" ht="17.1" customHeight="1" spans="1:2">
      <c r="A222" s="7" t="s">
        <v>1102</v>
      </c>
      <c r="B222" s="11">
        <v>341</v>
      </c>
    </row>
    <row r="223" ht="17.1" customHeight="1" spans="1:2">
      <c r="A223" s="7" t="s">
        <v>1103</v>
      </c>
      <c r="B223" s="11">
        <v>160</v>
      </c>
    </row>
    <row r="224" ht="17.1" customHeight="1" spans="1:2">
      <c r="A224" s="52" t="s">
        <v>1104</v>
      </c>
      <c r="B224" s="11">
        <v>152</v>
      </c>
    </row>
    <row r="225" ht="17.1" customHeight="1" spans="1:2">
      <c r="A225" s="7" t="s">
        <v>1105</v>
      </c>
      <c r="B225" s="11">
        <v>126</v>
      </c>
    </row>
    <row r="226" ht="17.1" customHeight="1" spans="1:2">
      <c r="A226" s="7" t="s">
        <v>1106</v>
      </c>
      <c r="B226" s="11">
        <v>26</v>
      </c>
    </row>
    <row r="227" ht="17.1" customHeight="1" spans="1:2">
      <c r="A227" s="52" t="s">
        <v>1107</v>
      </c>
      <c r="B227" s="11">
        <v>447</v>
      </c>
    </row>
    <row r="228" ht="17.1" customHeight="1" spans="1:2">
      <c r="A228" s="7" t="s">
        <v>1108</v>
      </c>
      <c r="B228" s="11">
        <v>447</v>
      </c>
    </row>
    <row r="229" ht="17.1" customHeight="1" spans="1:2">
      <c r="A229" s="52" t="s">
        <v>1109</v>
      </c>
      <c r="B229" s="11">
        <v>0.1</v>
      </c>
    </row>
    <row r="230" ht="17.1" customHeight="1" spans="1:2">
      <c r="A230" s="7" t="s">
        <v>1110</v>
      </c>
      <c r="B230" s="11">
        <v>0.1</v>
      </c>
    </row>
    <row r="231" ht="17.1" customHeight="1" spans="1:2">
      <c r="A231" s="52" t="s">
        <v>1111</v>
      </c>
      <c r="B231" s="11">
        <v>944</v>
      </c>
    </row>
    <row r="232" ht="17.1" customHeight="1" spans="1:2">
      <c r="A232" s="7" t="s">
        <v>1112</v>
      </c>
      <c r="B232" s="11">
        <v>544</v>
      </c>
    </row>
    <row r="233" ht="17.1" customHeight="1" spans="1:2">
      <c r="A233" s="7" t="s">
        <v>1113</v>
      </c>
      <c r="B233" s="11">
        <v>60</v>
      </c>
    </row>
    <row r="234" ht="17.1" customHeight="1" spans="1:2">
      <c r="A234" s="7" t="s">
        <v>1114</v>
      </c>
      <c r="B234" s="11">
        <v>340</v>
      </c>
    </row>
    <row r="235" ht="17.1" customHeight="1" spans="1:2">
      <c r="A235" s="52" t="s">
        <v>1115</v>
      </c>
      <c r="B235" s="11">
        <v>6558.6</v>
      </c>
    </row>
    <row r="236" ht="17.1" customHeight="1" spans="1:2">
      <c r="A236" s="7" t="s">
        <v>1116</v>
      </c>
      <c r="B236" s="11">
        <f>6386.6+172</f>
        <v>6558.6</v>
      </c>
    </row>
    <row r="237" ht="17.1" customHeight="1" spans="1:2">
      <c r="A237" s="51" t="s">
        <v>467</v>
      </c>
      <c r="B237" s="11">
        <f>SUM(B238,B242,B244,B253,B256,B260,B262,B267)</f>
        <v>32842.3</v>
      </c>
    </row>
    <row r="238" ht="17.1" customHeight="1" spans="1:2">
      <c r="A238" s="52" t="s">
        <v>1117</v>
      </c>
      <c r="B238" s="11">
        <v>1294</v>
      </c>
    </row>
    <row r="239" ht="17.1" customHeight="1" spans="1:2">
      <c r="A239" s="7" t="s">
        <v>1118</v>
      </c>
      <c r="B239" s="11">
        <v>1041</v>
      </c>
    </row>
    <row r="240" ht="17.1" customHeight="1" spans="1:2">
      <c r="A240" s="7" t="s">
        <v>1119</v>
      </c>
      <c r="B240" s="11">
        <v>150</v>
      </c>
    </row>
    <row r="241" ht="17.1" customHeight="1" spans="1:2">
      <c r="A241" s="7" t="s">
        <v>1120</v>
      </c>
      <c r="B241" s="11">
        <v>103</v>
      </c>
    </row>
    <row r="242" ht="17.1" customHeight="1" spans="1:2">
      <c r="A242" s="52" t="s">
        <v>1121</v>
      </c>
      <c r="B242" s="11">
        <v>300</v>
      </c>
    </row>
    <row r="243" ht="17.1" customHeight="1" spans="1:2">
      <c r="A243" s="7" t="s">
        <v>1122</v>
      </c>
      <c r="B243" s="11">
        <v>300</v>
      </c>
    </row>
    <row r="244" ht="17.1" customHeight="1" spans="1:2">
      <c r="A244" s="52" t="s">
        <v>1123</v>
      </c>
      <c r="B244" s="11">
        <v>5940.3</v>
      </c>
    </row>
    <row r="245" ht="17.1" customHeight="1" spans="1:2">
      <c r="A245" s="7" t="s">
        <v>1124</v>
      </c>
      <c r="B245" s="11">
        <v>980</v>
      </c>
    </row>
    <row r="246" ht="17.1" customHeight="1" spans="1:2">
      <c r="A246" s="7" t="s">
        <v>1125</v>
      </c>
      <c r="B246" s="11">
        <v>246.3</v>
      </c>
    </row>
    <row r="247" ht="17.1" customHeight="1" spans="1:2">
      <c r="A247" s="7" t="s">
        <v>1126</v>
      </c>
      <c r="B247" s="11">
        <v>103</v>
      </c>
    </row>
    <row r="248" ht="17.1" customHeight="1" spans="1:2">
      <c r="A248" s="7" t="s">
        <v>1127</v>
      </c>
      <c r="B248" s="11">
        <v>1036</v>
      </c>
    </row>
    <row r="249" ht="17.1" customHeight="1" spans="1:2">
      <c r="A249" s="7" t="s">
        <v>1128</v>
      </c>
      <c r="B249" s="11">
        <v>10</v>
      </c>
    </row>
    <row r="250" ht="17.1" customHeight="1" spans="1:2">
      <c r="A250" s="7" t="s">
        <v>1129</v>
      </c>
      <c r="B250" s="11">
        <v>280</v>
      </c>
    </row>
    <row r="251" ht="17.1" customHeight="1" spans="1:2">
      <c r="A251" s="7" t="s">
        <v>1130</v>
      </c>
      <c r="B251" s="11">
        <v>3000</v>
      </c>
    </row>
    <row r="252" ht="17.1" customHeight="1" spans="1:2">
      <c r="A252" s="7" t="s">
        <v>1131</v>
      </c>
      <c r="B252" s="11">
        <v>285</v>
      </c>
    </row>
    <row r="253" ht="17.1" customHeight="1" spans="1:2">
      <c r="A253" s="52" t="s">
        <v>1132</v>
      </c>
      <c r="B253" s="11">
        <v>258</v>
      </c>
    </row>
    <row r="254" ht="17.1" customHeight="1" spans="1:2">
      <c r="A254" s="7" t="s">
        <v>1133</v>
      </c>
      <c r="B254" s="11">
        <v>238</v>
      </c>
    </row>
    <row r="255" ht="17.1" customHeight="1" spans="1:2">
      <c r="A255" s="7" t="s">
        <v>1134</v>
      </c>
      <c r="B255" s="11">
        <v>20</v>
      </c>
    </row>
    <row r="256" ht="17.1" customHeight="1" spans="1:2">
      <c r="A256" s="52" t="s">
        <v>1135</v>
      </c>
      <c r="B256" s="11">
        <v>4212</v>
      </c>
    </row>
    <row r="257" ht="17.1" customHeight="1" spans="1:2">
      <c r="A257" s="7" t="s">
        <v>1136</v>
      </c>
      <c r="B257" s="11">
        <v>2511.8</v>
      </c>
    </row>
    <row r="258" ht="17.1" customHeight="1" spans="1:2">
      <c r="A258" s="7" t="s">
        <v>1137</v>
      </c>
      <c r="B258" s="11">
        <v>688.2</v>
      </c>
    </row>
    <row r="259" ht="17.1" customHeight="1" spans="1:2">
      <c r="A259" s="7" t="s">
        <v>1138</v>
      </c>
      <c r="B259" s="11">
        <v>1012</v>
      </c>
    </row>
    <row r="260" ht="17.1" customHeight="1" spans="1:2">
      <c r="A260" s="52" t="s">
        <v>1139</v>
      </c>
      <c r="B260" s="11">
        <v>5</v>
      </c>
    </row>
    <row r="261" ht="17.1" customHeight="1" spans="1:2">
      <c r="A261" s="7" t="s">
        <v>1140</v>
      </c>
      <c r="B261" s="11">
        <v>5</v>
      </c>
    </row>
    <row r="262" ht="17.1" customHeight="1" spans="1:2">
      <c r="A262" s="52" t="s">
        <v>1141</v>
      </c>
      <c r="B262" s="11">
        <v>535</v>
      </c>
    </row>
    <row r="263" ht="17.1" customHeight="1" spans="1:2">
      <c r="A263" s="7" t="s">
        <v>1142</v>
      </c>
      <c r="B263" s="11">
        <v>322</v>
      </c>
    </row>
    <row r="264" ht="17.1" customHeight="1" spans="1:2">
      <c r="A264" s="7" t="s">
        <v>1143</v>
      </c>
      <c r="B264" s="11">
        <v>40</v>
      </c>
    </row>
    <row r="265" ht="17.1" customHeight="1" spans="1:2">
      <c r="A265" s="7" t="s">
        <v>1144</v>
      </c>
      <c r="B265" s="11">
        <v>73</v>
      </c>
    </row>
    <row r="266" ht="17.1" customHeight="1" spans="1:2">
      <c r="A266" s="7" t="s">
        <v>1145</v>
      </c>
      <c r="B266" s="11">
        <v>100</v>
      </c>
    </row>
    <row r="267" ht="17.1" customHeight="1" spans="1:2">
      <c r="A267" s="52" t="s">
        <v>1146</v>
      </c>
      <c r="B267" s="11">
        <v>20298</v>
      </c>
    </row>
    <row r="268" ht="17.1" customHeight="1" spans="1:2">
      <c r="A268" s="7" t="s">
        <v>1147</v>
      </c>
      <c r="B268" s="11">
        <v>20298</v>
      </c>
    </row>
    <row r="269" ht="17.1" customHeight="1" spans="1:2">
      <c r="A269" s="51" t="s">
        <v>468</v>
      </c>
      <c r="B269" s="11">
        <f>SUM(B270,B273,B275,B279,B281,B283)</f>
        <v>21666</v>
      </c>
    </row>
    <row r="270" ht="17.1" customHeight="1" spans="1:2">
      <c r="A270" s="52" t="s">
        <v>1148</v>
      </c>
      <c r="B270" s="11">
        <v>1373</v>
      </c>
    </row>
    <row r="271" ht="17.1" customHeight="1" spans="1:2">
      <c r="A271" s="7" t="s">
        <v>1149</v>
      </c>
      <c r="B271" s="11">
        <v>913</v>
      </c>
    </row>
    <row r="272" ht="17.1" customHeight="1" spans="1:2">
      <c r="A272" s="7" t="s">
        <v>1150</v>
      </c>
      <c r="B272" s="11">
        <v>460</v>
      </c>
    </row>
    <row r="273" ht="17.1" customHeight="1" spans="1:2">
      <c r="A273" s="52" t="s">
        <v>1151</v>
      </c>
      <c r="B273" s="11">
        <v>150</v>
      </c>
    </row>
    <row r="274" ht="17.1" customHeight="1" spans="1:2">
      <c r="A274" s="7" t="s">
        <v>1152</v>
      </c>
      <c r="B274" s="11">
        <v>150</v>
      </c>
    </row>
    <row r="275" ht="17.1" customHeight="1" spans="1:2">
      <c r="A275" s="52" t="s">
        <v>1153</v>
      </c>
      <c r="B275" s="11">
        <v>9118</v>
      </c>
    </row>
    <row r="276" ht="17.1" customHeight="1" spans="1:2">
      <c r="A276" s="7" t="s">
        <v>1154</v>
      </c>
      <c r="B276" s="11">
        <v>4040</v>
      </c>
    </row>
    <row r="277" ht="17.1" customHeight="1" spans="1:2">
      <c r="A277" s="7" t="s">
        <v>1155</v>
      </c>
      <c r="B277" s="11">
        <v>130</v>
      </c>
    </row>
    <row r="278" ht="17.1" customHeight="1" spans="1:2">
      <c r="A278" s="7" t="s">
        <v>1156</v>
      </c>
      <c r="B278" s="11">
        <v>4948</v>
      </c>
    </row>
    <row r="279" ht="17.1" customHeight="1" spans="1:2">
      <c r="A279" s="52" t="s">
        <v>1157</v>
      </c>
      <c r="B279" s="11">
        <v>12</v>
      </c>
    </row>
    <row r="280" ht="17.1" customHeight="1" spans="1:2">
      <c r="A280" s="7" t="s">
        <v>1158</v>
      </c>
      <c r="B280" s="11">
        <v>12</v>
      </c>
    </row>
    <row r="281" ht="17.1" customHeight="1" spans="1:2">
      <c r="A281" s="52" t="s">
        <v>1159</v>
      </c>
      <c r="B281" s="11">
        <v>67</v>
      </c>
    </row>
    <row r="282" ht="17.1" customHeight="1" spans="1:2">
      <c r="A282" s="7" t="s">
        <v>1160</v>
      </c>
      <c r="B282" s="11">
        <v>67</v>
      </c>
    </row>
    <row r="283" ht="17.1" customHeight="1" spans="1:2">
      <c r="A283" s="52" t="s">
        <v>1161</v>
      </c>
      <c r="B283" s="11">
        <v>10946</v>
      </c>
    </row>
    <row r="284" ht="17.1" customHeight="1" spans="1:2">
      <c r="A284" s="7" t="s">
        <v>1162</v>
      </c>
      <c r="B284" s="11">
        <v>10946</v>
      </c>
    </row>
    <row r="285" ht="17.1" customHeight="1" spans="1:2">
      <c r="A285" s="51" t="s">
        <v>469</v>
      </c>
      <c r="B285" s="11">
        <f>SUM(B286,B290,B292,B294)</f>
        <v>110728</v>
      </c>
    </row>
    <row r="286" ht="17.1" customHeight="1" spans="1:2">
      <c r="A286" s="52" t="s">
        <v>1163</v>
      </c>
      <c r="B286" s="11">
        <v>5862.4</v>
      </c>
    </row>
    <row r="287" ht="17.1" customHeight="1" spans="1:2">
      <c r="A287" s="7" t="s">
        <v>1164</v>
      </c>
      <c r="B287" s="11">
        <v>2210</v>
      </c>
    </row>
    <row r="288" ht="17.1" customHeight="1" spans="1:2">
      <c r="A288" s="7" t="s">
        <v>1165</v>
      </c>
      <c r="B288" s="11">
        <v>229.2</v>
      </c>
    </row>
    <row r="289" ht="17.1" customHeight="1" spans="1:2">
      <c r="A289" s="7" t="s">
        <v>1166</v>
      </c>
      <c r="B289" s="11">
        <f>4668.2-745-500</f>
        <v>3423.2</v>
      </c>
    </row>
    <row r="290" ht="17.1" customHeight="1" spans="1:2">
      <c r="A290" s="52" t="s">
        <v>1167</v>
      </c>
      <c r="B290" s="11">
        <v>13500</v>
      </c>
    </row>
    <row r="291" ht="17.1" customHeight="1" spans="1:2">
      <c r="A291" s="7" t="s">
        <v>1168</v>
      </c>
      <c r="B291" s="11">
        <f>5000+8500</f>
        <v>13500</v>
      </c>
    </row>
    <row r="292" ht="17.1" customHeight="1" spans="1:2">
      <c r="A292" s="52" t="s">
        <v>1169</v>
      </c>
      <c r="B292" s="11">
        <v>2161.6</v>
      </c>
    </row>
    <row r="293" ht="17.1" customHeight="1" spans="1:2">
      <c r="A293" s="7" t="s">
        <v>1170</v>
      </c>
      <c r="B293" s="11">
        <v>2161.6</v>
      </c>
    </row>
    <row r="294" ht="17.1" customHeight="1" spans="1:2">
      <c r="A294" s="52" t="s">
        <v>1171</v>
      </c>
      <c r="B294" s="11">
        <v>89204</v>
      </c>
    </row>
    <row r="295" ht="17.1" customHeight="1" spans="1:2">
      <c r="A295" s="7" t="s">
        <v>1172</v>
      </c>
      <c r="B295" s="11">
        <f>6304-1500+84400</f>
        <v>89204</v>
      </c>
    </row>
    <row r="296" ht="17.1" customHeight="1" spans="1:2">
      <c r="A296" s="51" t="s">
        <v>470</v>
      </c>
      <c r="B296" s="11">
        <f>SUM(B297,B307,B314,B317,B320,B323,B325)</f>
        <v>83146.7</v>
      </c>
    </row>
    <row r="297" ht="17.1" customHeight="1" spans="1:2">
      <c r="A297" s="52" t="s">
        <v>1173</v>
      </c>
      <c r="B297" s="11">
        <v>4031.2</v>
      </c>
    </row>
    <row r="298" ht="17.1" customHeight="1" spans="1:2">
      <c r="A298" s="7" t="s">
        <v>1174</v>
      </c>
      <c r="B298" s="11">
        <v>2263.8</v>
      </c>
    </row>
    <row r="299" ht="17.1" customHeight="1" spans="1:2">
      <c r="A299" s="7" t="s">
        <v>1175</v>
      </c>
      <c r="B299" s="11">
        <v>520.4</v>
      </c>
    </row>
    <row r="300" ht="17.1" customHeight="1" spans="1:2">
      <c r="A300" s="7" t="s">
        <v>1176</v>
      </c>
      <c r="B300" s="11">
        <v>410</v>
      </c>
    </row>
    <row r="301" ht="17.1" customHeight="1" spans="1:2">
      <c r="A301" s="7" t="s">
        <v>1177</v>
      </c>
      <c r="B301" s="11">
        <v>227</v>
      </c>
    </row>
    <row r="302" ht="17.1" customHeight="1" spans="1:2">
      <c r="A302" s="7" t="s">
        <v>1178</v>
      </c>
      <c r="B302" s="11">
        <v>340</v>
      </c>
    </row>
    <row r="303" ht="17.1" customHeight="1" spans="1:2">
      <c r="A303" s="7" t="s">
        <v>1179</v>
      </c>
      <c r="B303" s="11">
        <v>30</v>
      </c>
    </row>
    <row r="304" ht="17.1" customHeight="1" spans="1:2">
      <c r="A304" s="7" t="s">
        <v>1180</v>
      </c>
      <c r="B304" s="11">
        <v>50</v>
      </c>
    </row>
    <row r="305" ht="17.1" customHeight="1" spans="1:2">
      <c r="A305" s="7" t="s">
        <v>1181</v>
      </c>
      <c r="B305" s="11">
        <v>10</v>
      </c>
    </row>
    <row r="306" ht="17.1" customHeight="1" spans="1:2">
      <c r="A306" s="7" t="s">
        <v>1182</v>
      </c>
      <c r="B306" s="11">
        <v>180</v>
      </c>
    </row>
    <row r="307" ht="17.1" customHeight="1" spans="1:2">
      <c r="A307" s="52" t="s">
        <v>1183</v>
      </c>
      <c r="B307" s="11">
        <v>1701</v>
      </c>
    </row>
    <row r="308" ht="17.1" customHeight="1" spans="1:2">
      <c r="A308" s="7" t="s">
        <v>1184</v>
      </c>
      <c r="B308" s="11">
        <v>431</v>
      </c>
    </row>
    <row r="309" ht="17.1" customHeight="1" spans="1:2">
      <c r="A309" s="7" t="s">
        <v>1185</v>
      </c>
      <c r="B309" s="11">
        <v>692</v>
      </c>
    </row>
    <row r="310" ht="17.1" customHeight="1" spans="1:2">
      <c r="A310" s="7" t="s">
        <v>1186</v>
      </c>
      <c r="B310" s="11">
        <v>20</v>
      </c>
    </row>
    <row r="311" ht="17.1" customHeight="1" spans="1:2">
      <c r="A311" s="7" t="s">
        <v>1187</v>
      </c>
      <c r="B311" s="11">
        <v>54</v>
      </c>
    </row>
    <row r="312" ht="17.1" customHeight="1" spans="1:2">
      <c r="A312" s="7" t="s">
        <v>1188</v>
      </c>
      <c r="B312" s="11">
        <v>129</v>
      </c>
    </row>
    <row r="313" ht="17.1" customHeight="1" spans="1:2">
      <c r="A313" s="7" t="s">
        <v>1189</v>
      </c>
      <c r="B313" s="11">
        <v>375</v>
      </c>
    </row>
    <row r="314" ht="17.1" customHeight="1" spans="1:2">
      <c r="A314" s="52" t="s">
        <v>1190</v>
      </c>
      <c r="B314" s="11">
        <v>1115.5</v>
      </c>
    </row>
    <row r="315" ht="17.1" customHeight="1" spans="1:2">
      <c r="A315" s="7" t="s">
        <v>1191</v>
      </c>
      <c r="B315" s="11">
        <v>750.5</v>
      </c>
    </row>
    <row r="316" ht="17.1" customHeight="1" spans="1:2">
      <c r="A316" s="7" t="s">
        <v>1192</v>
      </c>
      <c r="B316" s="11">
        <v>365</v>
      </c>
    </row>
    <row r="317" ht="17.1" customHeight="1" spans="1:2">
      <c r="A317" s="52" t="s">
        <v>1193</v>
      </c>
      <c r="B317" s="11">
        <v>5130</v>
      </c>
    </row>
    <row r="318" ht="17.1" customHeight="1" spans="1:2">
      <c r="A318" s="7" t="s">
        <v>1194</v>
      </c>
      <c r="B318" s="11">
        <v>5000</v>
      </c>
    </row>
    <row r="319" ht="17.1" customHeight="1" spans="1:2">
      <c r="A319" s="7" t="s">
        <v>1195</v>
      </c>
      <c r="B319" s="11">
        <v>130</v>
      </c>
    </row>
    <row r="320" ht="17.1" customHeight="1" spans="1:2">
      <c r="A320" s="52" t="s">
        <v>1196</v>
      </c>
      <c r="B320" s="11">
        <v>40902</v>
      </c>
    </row>
    <row r="321" ht="17.1" customHeight="1" spans="1:2">
      <c r="A321" s="7" t="s">
        <v>1197</v>
      </c>
      <c r="B321" s="11">
        <v>1338</v>
      </c>
    </row>
    <row r="322" ht="17.1" customHeight="1" spans="1:2">
      <c r="A322" s="7" t="s">
        <v>1198</v>
      </c>
      <c r="B322" s="11">
        <v>39564</v>
      </c>
    </row>
    <row r="323" ht="17.1" customHeight="1" spans="1:2">
      <c r="A323" s="52" t="s">
        <v>1199</v>
      </c>
      <c r="B323" s="11">
        <v>200</v>
      </c>
    </row>
    <row r="324" ht="17.1" customHeight="1" spans="1:2">
      <c r="A324" s="7" t="s">
        <v>1200</v>
      </c>
      <c r="B324" s="11">
        <v>200</v>
      </c>
    </row>
    <row r="325" ht="17.1" customHeight="1" spans="1:2">
      <c r="A325" s="52" t="s">
        <v>1201</v>
      </c>
      <c r="B325" s="11">
        <v>30067</v>
      </c>
    </row>
    <row r="326" ht="17.1" customHeight="1" spans="1:2">
      <c r="A326" s="7" t="s">
        <v>1202</v>
      </c>
      <c r="B326" s="11">
        <v>30067</v>
      </c>
    </row>
    <row r="327" ht="17.1" customHeight="1" spans="1:2">
      <c r="A327" s="51" t="s">
        <v>471</v>
      </c>
      <c r="B327" s="11">
        <f>SUM(B328,B332,B335,B337)</f>
        <v>19770.8</v>
      </c>
    </row>
    <row r="328" ht="17.1" customHeight="1" spans="1:2">
      <c r="A328" s="52" t="s">
        <v>1203</v>
      </c>
      <c r="B328" s="11">
        <v>6072.5</v>
      </c>
    </row>
    <row r="329" ht="17.1" customHeight="1" spans="1:2">
      <c r="A329" s="7" t="s">
        <v>1204</v>
      </c>
      <c r="B329" s="11">
        <v>3095</v>
      </c>
    </row>
    <row r="330" ht="17.1" customHeight="1" spans="1:2">
      <c r="A330" s="7" t="s">
        <v>1205</v>
      </c>
      <c r="B330" s="11">
        <v>2806.5</v>
      </c>
    </row>
    <row r="331" ht="17.1" customHeight="1" spans="1:2">
      <c r="A331" s="7" t="s">
        <v>1206</v>
      </c>
      <c r="B331" s="11">
        <v>171</v>
      </c>
    </row>
    <row r="332" ht="17.1" customHeight="1" spans="1:2">
      <c r="A332" s="52" t="s">
        <v>1207</v>
      </c>
      <c r="B332" s="11">
        <v>3500</v>
      </c>
    </row>
    <row r="333" ht="17.1" customHeight="1" spans="1:2">
      <c r="A333" s="7" t="s">
        <v>1208</v>
      </c>
      <c r="B333" s="11">
        <v>50</v>
      </c>
    </row>
    <row r="334" ht="17.1" customHeight="1" spans="1:2">
      <c r="A334" s="7" t="s">
        <v>1209</v>
      </c>
      <c r="B334" s="11">
        <v>3450</v>
      </c>
    </row>
    <row r="335" ht="17.1" customHeight="1" spans="1:2">
      <c r="A335" s="52" t="s">
        <v>1210</v>
      </c>
      <c r="B335" s="11">
        <v>110.3</v>
      </c>
    </row>
    <row r="336" ht="17.1" customHeight="1" spans="1:2">
      <c r="A336" s="7" t="s">
        <v>1211</v>
      </c>
      <c r="B336" s="11">
        <v>110.3</v>
      </c>
    </row>
    <row r="337" ht="17.1" customHeight="1" spans="1:2">
      <c r="A337" s="52" t="s">
        <v>1212</v>
      </c>
      <c r="B337" s="11">
        <v>10088</v>
      </c>
    </row>
    <row r="338" ht="17.1" customHeight="1" spans="1:2">
      <c r="A338" s="7" t="s">
        <v>1213</v>
      </c>
      <c r="B338" s="11">
        <v>0</v>
      </c>
    </row>
    <row r="339" ht="17.1" customHeight="1" spans="1:2">
      <c r="A339" s="7" t="s">
        <v>1214</v>
      </c>
      <c r="B339" s="11">
        <v>10088</v>
      </c>
    </row>
    <row r="340" ht="17.1" customHeight="1" spans="1:2">
      <c r="A340" s="51" t="s">
        <v>472</v>
      </c>
      <c r="B340" s="11">
        <f>SUM(B341,B345,B348,B352,B355,B357)</f>
        <v>51071.2</v>
      </c>
    </row>
    <row r="341" ht="17.1" customHeight="1" spans="1:2">
      <c r="A341" s="52" t="s">
        <v>1215</v>
      </c>
      <c r="B341" s="11">
        <v>1031</v>
      </c>
    </row>
    <row r="342" ht="17.1" customHeight="1" spans="1:2">
      <c r="A342" s="7" t="s">
        <v>1216</v>
      </c>
      <c r="B342" s="11">
        <v>722</v>
      </c>
    </row>
    <row r="343" ht="17.1" customHeight="1" spans="1:2">
      <c r="A343" s="7" t="s">
        <v>1217</v>
      </c>
      <c r="B343" s="11">
        <v>249</v>
      </c>
    </row>
    <row r="344" ht="17.1" customHeight="1" spans="1:2">
      <c r="A344" s="7" t="s">
        <v>1218</v>
      </c>
      <c r="B344" s="11">
        <v>60</v>
      </c>
    </row>
    <row r="345" ht="17.1" customHeight="1" spans="1:2">
      <c r="A345" s="52" t="s">
        <v>1219</v>
      </c>
      <c r="B345" s="11">
        <v>383</v>
      </c>
    </row>
    <row r="346" ht="17.1" customHeight="1" spans="1:2">
      <c r="A346" s="7" t="s">
        <v>1220</v>
      </c>
      <c r="B346" s="11">
        <v>120</v>
      </c>
    </row>
    <row r="347" ht="17.1" customHeight="1" spans="1:2">
      <c r="A347" s="7" t="s">
        <v>1221</v>
      </c>
      <c r="B347" s="11">
        <v>263</v>
      </c>
    </row>
    <row r="348" ht="17.1" customHeight="1" spans="1:2">
      <c r="A348" s="52" t="s">
        <v>1222</v>
      </c>
      <c r="B348" s="11">
        <v>5298</v>
      </c>
    </row>
    <row r="349" ht="17.1" customHeight="1" spans="1:2">
      <c r="A349" s="7" t="s">
        <v>1223</v>
      </c>
      <c r="B349" s="11">
        <v>148</v>
      </c>
    </row>
    <row r="350" ht="17.1" customHeight="1" spans="1:2">
      <c r="A350" s="7" t="s">
        <v>1224</v>
      </c>
      <c r="B350" s="11">
        <v>150</v>
      </c>
    </row>
    <row r="351" ht="17.1" customHeight="1" spans="1:2">
      <c r="A351" s="7" t="s">
        <v>1225</v>
      </c>
      <c r="B351" s="11">
        <v>5000</v>
      </c>
    </row>
    <row r="352" ht="17.1" customHeight="1" spans="1:2">
      <c r="A352" s="52" t="s">
        <v>1226</v>
      </c>
      <c r="B352" s="11">
        <v>40559.2</v>
      </c>
    </row>
    <row r="353" ht="17.1" customHeight="1" spans="1:2">
      <c r="A353" s="7" t="s">
        <v>1227</v>
      </c>
      <c r="B353" s="11">
        <v>407</v>
      </c>
    </row>
    <row r="354" ht="17.1" customHeight="1" spans="1:2">
      <c r="A354" s="7" t="s">
        <v>1228</v>
      </c>
      <c r="B354" s="11">
        <v>40152.2</v>
      </c>
    </row>
    <row r="355" ht="17.1" customHeight="1" spans="1:2">
      <c r="A355" s="52" t="s">
        <v>1229</v>
      </c>
      <c r="B355" s="11">
        <v>7</v>
      </c>
    </row>
    <row r="356" ht="17.1" customHeight="1" spans="1:2">
      <c r="A356" s="7" t="s">
        <v>1230</v>
      </c>
      <c r="B356" s="11">
        <v>7</v>
      </c>
    </row>
    <row r="357" ht="17.1" customHeight="1" spans="1:2">
      <c r="A357" s="52" t="s">
        <v>1231</v>
      </c>
      <c r="B357" s="11">
        <v>3793</v>
      </c>
    </row>
    <row r="358" ht="17.1" customHeight="1" spans="1:2">
      <c r="A358" s="7" t="s">
        <v>1232</v>
      </c>
      <c r="B358" s="11">
        <v>3793</v>
      </c>
    </row>
    <row r="359" ht="17.1" customHeight="1" spans="1:2">
      <c r="A359" s="51" t="s">
        <v>473</v>
      </c>
      <c r="B359" s="11">
        <f>SUM(B360,B364)</f>
        <v>2090.4</v>
      </c>
    </row>
    <row r="360" ht="17.1" customHeight="1" spans="1:2">
      <c r="A360" s="52" t="s">
        <v>1233</v>
      </c>
      <c r="B360" s="11">
        <v>525.4</v>
      </c>
    </row>
    <row r="361" ht="17.1" customHeight="1" spans="1:2">
      <c r="A361" s="7" t="s">
        <v>1234</v>
      </c>
      <c r="B361" s="11">
        <v>376.4</v>
      </c>
    </row>
    <row r="362" ht="17.1" customHeight="1" spans="1:2">
      <c r="A362" s="7" t="s">
        <v>1235</v>
      </c>
      <c r="B362" s="11">
        <v>140</v>
      </c>
    </row>
    <row r="363" ht="17.1" customHeight="1" spans="1:2">
      <c r="A363" s="7" t="s">
        <v>1236</v>
      </c>
      <c r="B363" s="11">
        <v>9</v>
      </c>
    </row>
    <row r="364" ht="17.1" customHeight="1" spans="1:2">
      <c r="A364" s="52" t="s">
        <v>1237</v>
      </c>
      <c r="B364" s="11">
        <v>1565</v>
      </c>
    </row>
    <row r="365" ht="17.1" customHeight="1" spans="1:2">
      <c r="A365" s="7" t="s">
        <v>1238</v>
      </c>
      <c r="B365" s="11">
        <v>0</v>
      </c>
    </row>
    <row r="366" ht="17.1" customHeight="1" spans="1:2">
      <c r="A366" s="7" t="s">
        <v>1239</v>
      </c>
      <c r="B366" s="11">
        <v>1565</v>
      </c>
    </row>
    <row r="367" ht="17.1" customHeight="1" spans="1:2">
      <c r="A367" s="51" t="s">
        <v>474</v>
      </c>
      <c r="B367" s="11">
        <f>SUM(B368,B375,B379)</f>
        <v>6369</v>
      </c>
    </row>
    <row r="368" ht="17.1" customHeight="1" spans="1:2">
      <c r="A368" s="52" t="s">
        <v>1240</v>
      </c>
      <c r="B368" s="11">
        <v>4578</v>
      </c>
    </row>
    <row r="369" ht="17.1" customHeight="1" spans="1:2">
      <c r="A369" s="7" t="s">
        <v>1241</v>
      </c>
      <c r="B369" s="11">
        <v>1468</v>
      </c>
    </row>
    <row r="370" ht="17.1" customHeight="1" spans="1:2">
      <c r="A370" s="7" t="s">
        <v>1242</v>
      </c>
      <c r="B370" s="11">
        <v>2669</v>
      </c>
    </row>
    <row r="371" ht="17.1" customHeight="1" spans="1:2">
      <c r="A371" s="7" t="s">
        <v>1243</v>
      </c>
      <c r="B371" s="11">
        <v>120</v>
      </c>
    </row>
    <row r="372" ht="17.1" customHeight="1" spans="1:2">
      <c r="A372" s="7" t="s">
        <v>1244</v>
      </c>
      <c r="B372" s="11">
        <v>75</v>
      </c>
    </row>
    <row r="373" ht="17.1" customHeight="1" spans="1:2">
      <c r="A373" s="7" t="s">
        <v>1245</v>
      </c>
      <c r="B373" s="11">
        <v>176</v>
      </c>
    </row>
    <row r="374" ht="17.1" customHeight="1" spans="1:2">
      <c r="A374" s="7" t="s">
        <v>1246</v>
      </c>
      <c r="B374" s="11">
        <v>70</v>
      </c>
    </row>
    <row r="375" ht="17.1" customHeight="1" spans="1:2">
      <c r="A375" s="52" t="s">
        <v>1247</v>
      </c>
      <c r="B375" s="11">
        <v>1121</v>
      </c>
    </row>
    <row r="376" ht="17.1" customHeight="1" spans="1:2">
      <c r="A376" s="7" t="s">
        <v>1248</v>
      </c>
      <c r="B376" s="11">
        <v>452</v>
      </c>
    </row>
    <row r="377" ht="17.1" customHeight="1" spans="1:2">
      <c r="A377" s="7" t="s">
        <v>1249</v>
      </c>
      <c r="B377" s="11">
        <v>500</v>
      </c>
    </row>
    <row r="378" ht="17.1" customHeight="1" spans="1:2">
      <c r="A378" s="7" t="s">
        <v>1250</v>
      </c>
      <c r="B378" s="11">
        <v>169</v>
      </c>
    </row>
    <row r="379" ht="17.1" customHeight="1" spans="1:2">
      <c r="A379" s="52" t="s">
        <v>1251</v>
      </c>
      <c r="B379" s="11">
        <v>670</v>
      </c>
    </row>
    <row r="380" ht="17.1" customHeight="1" spans="1:2">
      <c r="A380" s="7" t="s">
        <v>1252</v>
      </c>
      <c r="B380" s="11">
        <v>670</v>
      </c>
    </row>
    <row r="381" ht="17.1" customHeight="1" spans="1:2">
      <c r="A381" s="51" t="s">
        <v>475</v>
      </c>
      <c r="B381" s="11">
        <f>SUM(B382,B384)</f>
        <v>8965</v>
      </c>
    </row>
    <row r="382" ht="17.1" customHeight="1" spans="1:2">
      <c r="A382" s="52" t="s">
        <v>1253</v>
      </c>
      <c r="B382" s="11">
        <v>8900</v>
      </c>
    </row>
    <row r="383" ht="17.1" customHeight="1" spans="1:2">
      <c r="A383" s="7" t="s">
        <v>1254</v>
      </c>
      <c r="B383" s="11">
        <v>8900</v>
      </c>
    </row>
    <row r="384" ht="17.1" customHeight="1" spans="1:2">
      <c r="A384" s="52" t="s">
        <v>1255</v>
      </c>
      <c r="B384" s="11">
        <v>65</v>
      </c>
    </row>
    <row r="385" ht="17.1" customHeight="1" spans="1:2">
      <c r="A385" s="7" t="s">
        <v>1256</v>
      </c>
      <c r="B385" s="11">
        <v>0</v>
      </c>
    </row>
    <row r="386" ht="17.1" customHeight="1" spans="1:2">
      <c r="A386" s="7" t="s">
        <v>1257</v>
      </c>
      <c r="B386" s="11">
        <v>0</v>
      </c>
    </row>
    <row r="387" ht="17.1" customHeight="1" spans="1:2">
      <c r="A387" s="7" t="s">
        <v>1258</v>
      </c>
      <c r="B387" s="11">
        <v>65</v>
      </c>
    </row>
    <row r="388" ht="17.1" customHeight="1" spans="1:2">
      <c r="A388" s="51" t="s">
        <v>476</v>
      </c>
      <c r="B388" s="11">
        <f>SUM(B389,B391,B393)</f>
        <v>5840</v>
      </c>
    </row>
    <row r="389" ht="17.1" customHeight="1" spans="1:2">
      <c r="A389" s="52" t="s">
        <v>1259</v>
      </c>
      <c r="B389" s="11">
        <v>5300</v>
      </c>
    </row>
    <row r="390" ht="17.1" customHeight="1" spans="1:2">
      <c r="A390" s="7" t="s">
        <v>1260</v>
      </c>
      <c r="B390" s="11">
        <v>5300</v>
      </c>
    </row>
    <row r="391" ht="17.1" customHeight="1" spans="1:2">
      <c r="A391" s="52" t="s">
        <v>1261</v>
      </c>
      <c r="B391" s="11">
        <v>40</v>
      </c>
    </row>
    <row r="392" ht="17.1" customHeight="1" spans="1:2">
      <c r="A392" s="7" t="s">
        <v>1262</v>
      </c>
      <c r="B392" s="11">
        <v>40</v>
      </c>
    </row>
    <row r="393" ht="17.1" customHeight="1" spans="1:2">
      <c r="A393" s="52" t="s">
        <v>1263</v>
      </c>
      <c r="B393" s="11">
        <v>500</v>
      </c>
    </row>
    <row r="394" ht="17.1" customHeight="1" spans="1:2">
      <c r="A394" s="7" t="s">
        <v>1264</v>
      </c>
      <c r="B394" s="11">
        <v>0</v>
      </c>
    </row>
    <row r="395" ht="17.1" customHeight="1" spans="1:2">
      <c r="A395" s="7" t="s">
        <v>1265</v>
      </c>
      <c r="B395" s="11">
        <v>0</v>
      </c>
    </row>
    <row r="396" ht="17.1" customHeight="1" spans="1:2">
      <c r="A396" s="7" t="s">
        <v>1266</v>
      </c>
      <c r="B396" s="11">
        <v>400</v>
      </c>
    </row>
    <row r="397" ht="17.1" customHeight="1" spans="1:2">
      <c r="A397" s="7" t="s">
        <v>1267</v>
      </c>
      <c r="B397" s="11">
        <v>0</v>
      </c>
    </row>
    <row r="398" ht="17.1" customHeight="1" spans="1:2">
      <c r="A398" s="7" t="s">
        <v>1268</v>
      </c>
      <c r="B398" s="11">
        <v>0</v>
      </c>
    </row>
    <row r="399" ht="17.1" customHeight="1" spans="1:2">
      <c r="A399" s="7" t="s">
        <v>1269</v>
      </c>
      <c r="B399" s="11">
        <v>0</v>
      </c>
    </row>
    <row r="400" ht="17.1" customHeight="1" spans="1:2">
      <c r="A400" s="7" t="s">
        <v>1270</v>
      </c>
      <c r="B400" s="11">
        <v>0</v>
      </c>
    </row>
    <row r="401" ht="17.1" customHeight="1" spans="1:2">
      <c r="A401" s="7" t="s">
        <v>1271</v>
      </c>
      <c r="B401" s="11">
        <v>0</v>
      </c>
    </row>
    <row r="402" ht="17.1" customHeight="1" spans="1:2">
      <c r="A402" s="7" t="s">
        <v>1272</v>
      </c>
      <c r="B402" s="11">
        <v>0</v>
      </c>
    </row>
    <row r="403" ht="17.1" customHeight="1" spans="1:2">
      <c r="A403" s="7" t="s">
        <v>1273</v>
      </c>
      <c r="B403" s="11">
        <v>0</v>
      </c>
    </row>
    <row r="404" ht="17.1" customHeight="1" spans="1:2">
      <c r="A404" s="7" t="s">
        <v>1274</v>
      </c>
      <c r="B404" s="11">
        <v>100</v>
      </c>
    </row>
    <row r="405" ht="17.1" customHeight="1" spans="1:2">
      <c r="A405" s="51" t="s">
        <v>477</v>
      </c>
      <c r="B405" s="11">
        <f>SUM(B406,B412,B416)</f>
        <v>5602</v>
      </c>
    </row>
    <row r="406" ht="17.1" customHeight="1" spans="1:2">
      <c r="A406" s="52" t="s">
        <v>1275</v>
      </c>
      <c r="B406" s="11">
        <v>2359</v>
      </c>
    </row>
    <row r="407" ht="17.1" customHeight="1" spans="1:2">
      <c r="A407" s="7" t="s">
        <v>1276</v>
      </c>
      <c r="B407" s="11">
        <v>776</v>
      </c>
    </row>
    <row r="408" ht="17.1" customHeight="1" spans="1:2">
      <c r="A408" s="7" t="s">
        <v>1277</v>
      </c>
      <c r="B408" s="11">
        <v>235</v>
      </c>
    </row>
    <row r="409" ht="17.1" customHeight="1" spans="1:2">
      <c r="A409" s="7" t="s">
        <v>1278</v>
      </c>
      <c r="B409" s="11">
        <v>468</v>
      </c>
    </row>
    <row r="410" ht="17.1" customHeight="1" spans="1:2">
      <c r="A410" s="7" t="s">
        <v>1279</v>
      </c>
      <c r="B410" s="11">
        <v>40</v>
      </c>
    </row>
    <row r="411" ht="17.1" customHeight="1" spans="1:2">
      <c r="A411" s="7" t="s">
        <v>1280</v>
      </c>
      <c r="B411" s="11">
        <v>840</v>
      </c>
    </row>
    <row r="412" ht="17.1" customHeight="1" spans="1:2">
      <c r="A412" s="52" t="s">
        <v>1281</v>
      </c>
      <c r="B412" s="11">
        <v>2623</v>
      </c>
    </row>
    <row r="413" ht="17.1" customHeight="1" spans="1:2">
      <c r="A413" s="7" t="s">
        <v>1282</v>
      </c>
      <c r="B413" s="11">
        <v>533</v>
      </c>
    </row>
    <row r="414" ht="17.1" customHeight="1" spans="1:2">
      <c r="A414" s="7" t="s">
        <v>1283</v>
      </c>
      <c r="B414" s="11">
        <v>1780</v>
      </c>
    </row>
    <row r="415" ht="17.1" customHeight="1" spans="1:2">
      <c r="A415" s="7" t="s">
        <v>1284</v>
      </c>
      <c r="B415" s="11">
        <v>310</v>
      </c>
    </row>
    <row r="416" ht="17.1" customHeight="1" spans="1:2">
      <c r="A416" s="52" t="s">
        <v>1285</v>
      </c>
      <c r="B416" s="11">
        <v>620</v>
      </c>
    </row>
    <row r="417" ht="17.1" customHeight="1" spans="1:2">
      <c r="A417" s="51" t="s">
        <v>478</v>
      </c>
      <c r="B417" s="11">
        <v>6245</v>
      </c>
    </row>
    <row r="418" ht="17.1" customHeight="1" spans="1:2">
      <c r="A418" s="51" t="s">
        <v>448</v>
      </c>
      <c r="B418" s="11">
        <f>SUM(B419)</f>
        <v>2200</v>
      </c>
    </row>
    <row r="419" ht="17.1" customHeight="1" spans="1:2">
      <c r="A419" s="52" t="s">
        <v>1286</v>
      </c>
      <c r="B419" s="11">
        <v>2200</v>
      </c>
    </row>
    <row r="420" ht="17.1" customHeight="1" spans="1:2">
      <c r="A420" s="7" t="s">
        <v>1287</v>
      </c>
      <c r="B420" s="11">
        <v>2200</v>
      </c>
    </row>
    <row r="421" ht="17.1" customHeight="1" spans="1:2">
      <c r="A421" s="51" t="s">
        <v>479</v>
      </c>
      <c r="B421" s="11">
        <f>SUM(B422)</f>
        <v>18100</v>
      </c>
    </row>
    <row r="422" ht="17.1" customHeight="1" spans="1:2">
      <c r="A422" s="52" t="s">
        <v>1288</v>
      </c>
      <c r="B422" s="11">
        <v>18100</v>
      </c>
    </row>
    <row r="423" ht="17.1" customHeight="1" spans="1:2">
      <c r="A423" s="7" t="s">
        <v>1289</v>
      </c>
      <c r="B423" s="11">
        <v>18100</v>
      </c>
    </row>
    <row r="424" ht="17.1" customHeight="1" spans="1:2">
      <c r="A424" s="51" t="s">
        <v>480</v>
      </c>
      <c r="B424" s="11">
        <f>SUM(B425)</f>
        <v>2</v>
      </c>
    </row>
    <row r="425" ht="17.1" customHeight="1" spans="1:2">
      <c r="A425" s="52" t="s">
        <v>1290</v>
      </c>
      <c r="B425" s="11">
        <v>2</v>
      </c>
    </row>
    <row r="426" ht="17.1" customHeight="1" spans="1:2">
      <c r="A426" s="53" t="s">
        <v>1291</v>
      </c>
      <c r="B426" s="54">
        <f>SUM(B4,B105,B111,B141,B163,B172,B194,B237,B269,B285,B296,B327,B340,B359,B367,B381,B388,B405,B417,B418,B421,B424)</f>
        <v>619727</v>
      </c>
    </row>
  </sheetData>
  <mergeCells count="1">
    <mergeCell ref="A1:B1"/>
  </mergeCells>
  <printOptions horizontalCentered="1"/>
  <pageMargins left="0.747916666666667" right="0.747916666666667" top="0.471527777777778" bottom="0.511805555555556" header="0" footer="0.313888888888889"/>
  <pageSetup paperSize="8" firstPageNumber="35" orientation="portrait" useFirstPageNumber="1"/>
  <headerFooter>
    <oddFooter>&amp;C&amp;10第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58"/>
  <sheetViews>
    <sheetView view="pageBreakPreview" zoomScaleNormal="100" workbookViewId="0">
      <pane xSplit="4" ySplit="4" topLeftCell="E1929" activePane="bottomRight" state="frozen"/>
      <selection/>
      <selection pane="topRight"/>
      <selection pane="bottomLeft"/>
      <selection pane="bottomRight" activeCell="O1935" sqref="O1935"/>
    </sheetView>
  </sheetViews>
  <sheetFormatPr defaultColWidth="10" defaultRowHeight="13.5"/>
  <cols>
    <col min="1" max="1" width="12" customWidth="1"/>
    <col min="2" max="2" width="15.1333333333333" customWidth="1"/>
    <col min="3" max="3" width="11.75" customWidth="1"/>
    <col min="4" max="4" width="12.3833333333333" customWidth="1"/>
    <col min="5" max="5" width="11.5" customWidth="1"/>
    <col min="6" max="6" width="6" customWidth="1"/>
    <col min="7" max="8" width="6.13333333333333" customWidth="1"/>
    <col min="9" max="9" width="11.75" customWidth="1"/>
    <col min="10" max="10" width="12.75" style="2" customWidth="1"/>
    <col min="11" max="11" width="18.6333333333333" customWidth="1"/>
    <col min="12" max="12" width="11.5" customWidth="1"/>
    <col min="13" max="13" width="9.75" customWidth="1"/>
  </cols>
  <sheetData>
    <row r="1" ht="34.15" customHeight="1" spans="1:12">
      <c r="A1" s="3" t="s">
        <v>1292</v>
      </c>
      <c r="B1" s="3"/>
      <c r="C1" s="3"/>
      <c r="D1" s="3"/>
      <c r="E1" s="3"/>
      <c r="F1" s="3"/>
      <c r="G1" s="3"/>
      <c r="H1" s="3"/>
      <c r="I1" s="3"/>
      <c r="J1" s="3"/>
      <c r="K1" s="3"/>
      <c r="L1" s="3"/>
    </row>
    <row r="2" ht="14.25" customHeight="1" spans="1:12">
      <c r="A2" s="4"/>
      <c r="B2" s="4"/>
      <c r="C2" s="4"/>
      <c r="D2" s="4"/>
      <c r="F2" s="4"/>
      <c r="G2" s="4"/>
      <c r="H2" s="4"/>
      <c r="I2" s="4"/>
      <c r="J2" s="12"/>
      <c r="K2" s="13" t="s">
        <v>432</v>
      </c>
      <c r="L2" s="13"/>
    </row>
    <row r="3" s="1" customFormat="1" ht="17.1" customHeight="1" spans="1:12">
      <c r="A3" s="5" t="s">
        <v>1293</v>
      </c>
      <c r="B3" s="5" t="s">
        <v>1294</v>
      </c>
      <c r="C3" s="5" t="s">
        <v>1295</v>
      </c>
      <c r="D3" s="5" t="s">
        <v>1296</v>
      </c>
      <c r="E3" s="5" t="s">
        <v>1297</v>
      </c>
      <c r="F3" s="5" t="s">
        <v>1298</v>
      </c>
      <c r="G3" s="5" t="s">
        <v>1299</v>
      </c>
      <c r="H3" s="5" t="s">
        <v>1300</v>
      </c>
      <c r="I3" s="5" t="s">
        <v>1301</v>
      </c>
      <c r="J3" s="5" t="s">
        <v>1302</v>
      </c>
      <c r="K3" s="5" t="s">
        <v>1303</v>
      </c>
      <c r="L3" s="5" t="s">
        <v>1304</v>
      </c>
    </row>
    <row r="4" s="1" customFormat="1" ht="17.1" customHeight="1" spans="1:12">
      <c r="A4" s="5"/>
      <c r="B4" s="5"/>
      <c r="C4" s="5"/>
      <c r="D4" s="5"/>
      <c r="E4" s="5"/>
      <c r="F4" s="5"/>
      <c r="G4" s="5"/>
      <c r="H4" s="5"/>
      <c r="I4" s="5"/>
      <c r="J4" s="5"/>
      <c r="K4" s="5"/>
      <c r="L4" s="5"/>
    </row>
    <row r="5" ht="17.1" customHeight="1" spans="1:12">
      <c r="A5" s="6" t="s">
        <v>86</v>
      </c>
      <c r="B5" s="7" t="s">
        <v>1305</v>
      </c>
      <c r="C5" s="8" t="s">
        <v>1306</v>
      </c>
      <c r="D5" s="8" t="s">
        <v>1307</v>
      </c>
      <c r="E5" s="9" t="s">
        <v>1308</v>
      </c>
      <c r="F5" s="10" t="s">
        <v>1309</v>
      </c>
      <c r="G5" s="10">
        <v>20</v>
      </c>
      <c r="H5" s="11">
        <v>0</v>
      </c>
      <c r="I5" s="11">
        <v>6</v>
      </c>
      <c r="J5" s="14" t="s">
        <v>1310</v>
      </c>
      <c r="K5" s="15"/>
      <c r="L5" s="16">
        <v>43831</v>
      </c>
    </row>
    <row r="6" ht="17.1" customHeight="1" spans="1:12">
      <c r="A6" s="6"/>
      <c r="B6" s="7"/>
      <c r="C6" s="8" t="s">
        <v>1311</v>
      </c>
      <c r="D6" s="8" t="s">
        <v>1312</v>
      </c>
      <c r="E6" s="9" t="s">
        <v>1308</v>
      </c>
      <c r="F6" s="10" t="s">
        <v>1313</v>
      </c>
      <c r="G6" s="10">
        <v>10</v>
      </c>
      <c r="H6" s="11">
        <v>0</v>
      </c>
      <c r="I6" s="11">
        <v>20</v>
      </c>
      <c r="J6" s="14" t="s">
        <v>1310</v>
      </c>
      <c r="K6" s="15"/>
      <c r="L6" s="16">
        <v>43831</v>
      </c>
    </row>
    <row r="7" ht="17.1" customHeight="1" spans="1:12">
      <c r="A7" s="6"/>
      <c r="B7" s="7"/>
      <c r="C7" s="8" t="s">
        <v>1314</v>
      </c>
      <c r="D7" s="8" t="s">
        <v>1315</v>
      </c>
      <c r="E7" s="9" t="s">
        <v>1308</v>
      </c>
      <c r="F7" s="10" t="s">
        <v>1313</v>
      </c>
      <c r="G7" s="10">
        <v>30</v>
      </c>
      <c r="H7" s="11">
        <v>0</v>
      </c>
      <c r="I7" s="11">
        <v>30</v>
      </c>
      <c r="J7" s="14" t="s">
        <v>1310</v>
      </c>
      <c r="K7" s="15"/>
      <c r="L7" s="16">
        <v>43831</v>
      </c>
    </row>
    <row r="8" ht="17.1" customHeight="1" spans="1:12">
      <c r="A8" s="6"/>
      <c r="B8" s="7"/>
      <c r="C8" s="8" t="s">
        <v>1316</v>
      </c>
      <c r="D8" s="8" t="s">
        <v>1317</v>
      </c>
      <c r="E8" s="9" t="s">
        <v>1308</v>
      </c>
      <c r="F8" s="10" t="s">
        <v>1309</v>
      </c>
      <c r="G8" s="10">
        <v>10</v>
      </c>
      <c r="H8" s="11">
        <v>0</v>
      </c>
      <c r="I8" s="11">
        <v>5</v>
      </c>
      <c r="J8" s="14" t="s">
        <v>1310</v>
      </c>
      <c r="K8" s="15"/>
      <c r="L8" s="16">
        <v>43831</v>
      </c>
    </row>
    <row r="9" ht="17.1" customHeight="1" spans="1:12">
      <c r="A9" s="6"/>
      <c r="B9" s="7"/>
      <c r="C9" s="8" t="s">
        <v>1318</v>
      </c>
      <c r="D9" s="8" t="s">
        <v>1319</v>
      </c>
      <c r="E9" s="9" t="s">
        <v>1308</v>
      </c>
      <c r="F9" s="10" t="s">
        <v>1309</v>
      </c>
      <c r="G9" s="10">
        <v>30</v>
      </c>
      <c r="H9" s="11">
        <v>0</v>
      </c>
      <c r="I9" s="11">
        <v>18</v>
      </c>
      <c r="J9" s="14" t="s">
        <v>1310</v>
      </c>
      <c r="K9" s="15"/>
      <c r="L9" s="16">
        <v>43831</v>
      </c>
    </row>
    <row r="10" ht="17.1" customHeight="1" spans="1:12">
      <c r="A10" s="6"/>
      <c r="B10" s="7"/>
      <c r="C10" s="8" t="s">
        <v>1320</v>
      </c>
      <c r="D10" s="8" t="s">
        <v>1321</v>
      </c>
      <c r="E10" s="9" t="s">
        <v>1308</v>
      </c>
      <c r="F10" s="10" t="s">
        <v>1322</v>
      </c>
      <c r="G10" s="10">
        <v>10</v>
      </c>
      <c r="H10" s="11">
        <v>0</v>
      </c>
      <c r="I10" s="11">
        <v>5</v>
      </c>
      <c r="J10" s="14" t="s">
        <v>1310</v>
      </c>
      <c r="K10" s="15"/>
      <c r="L10" s="16">
        <v>43831</v>
      </c>
    </row>
    <row r="11" ht="17.1" customHeight="1" spans="1:12">
      <c r="A11" s="6"/>
      <c r="B11" s="7"/>
      <c r="C11" s="8" t="s">
        <v>1323</v>
      </c>
      <c r="D11" s="8" t="s">
        <v>1324</v>
      </c>
      <c r="E11" s="9" t="s">
        <v>1325</v>
      </c>
      <c r="F11" s="10" t="s">
        <v>1326</v>
      </c>
      <c r="G11" s="10">
        <v>200</v>
      </c>
      <c r="H11" s="11">
        <v>0</v>
      </c>
      <c r="I11" s="11">
        <v>6</v>
      </c>
      <c r="J11" s="14" t="s">
        <v>1310</v>
      </c>
      <c r="K11" s="15"/>
      <c r="L11" s="16">
        <v>43831</v>
      </c>
    </row>
    <row r="12" ht="17.1" customHeight="1" spans="1:12">
      <c r="A12" s="6"/>
      <c r="B12" s="7"/>
      <c r="C12" s="8" t="s">
        <v>1327</v>
      </c>
      <c r="D12" s="8" t="s">
        <v>1328</v>
      </c>
      <c r="E12" s="9" t="s">
        <v>1308</v>
      </c>
      <c r="F12" s="10" t="s">
        <v>1309</v>
      </c>
      <c r="G12" s="10">
        <v>10</v>
      </c>
      <c r="H12" s="11">
        <v>0</v>
      </c>
      <c r="I12" s="11">
        <v>1</v>
      </c>
      <c r="J12" s="14" t="s">
        <v>1310</v>
      </c>
      <c r="K12" s="15"/>
      <c r="L12" s="16">
        <v>43831</v>
      </c>
    </row>
    <row r="13" ht="17.1" customHeight="1" spans="1:12">
      <c r="A13" s="6"/>
      <c r="B13" s="7"/>
      <c r="C13" s="8" t="s">
        <v>1329</v>
      </c>
      <c r="D13" s="8" t="s">
        <v>1330</v>
      </c>
      <c r="E13" s="9" t="s">
        <v>1308</v>
      </c>
      <c r="F13" s="10" t="s">
        <v>1309</v>
      </c>
      <c r="G13" s="10">
        <v>10</v>
      </c>
      <c r="H13" s="11">
        <v>0</v>
      </c>
      <c r="I13" s="11">
        <v>6</v>
      </c>
      <c r="J13" s="14" t="s">
        <v>1310</v>
      </c>
      <c r="K13" s="15"/>
      <c r="L13" s="16">
        <v>43831</v>
      </c>
    </row>
    <row r="14" ht="17.1" customHeight="1" spans="1:12">
      <c r="A14" s="6"/>
      <c r="B14" s="7"/>
      <c r="C14" s="8" t="s">
        <v>1331</v>
      </c>
      <c r="D14" s="8" t="s">
        <v>1332</v>
      </c>
      <c r="E14" s="9" t="s">
        <v>1308</v>
      </c>
      <c r="F14" s="10" t="s">
        <v>1309</v>
      </c>
      <c r="G14" s="10">
        <v>10</v>
      </c>
      <c r="H14" s="11">
        <v>0</v>
      </c>
      <c r="I14" s="11">
        <v>6</v>
      </c>
      <c r="J14" s="14" t="s">
        <v>1310</v>
      </c>
      <c r="K14" s="15"/>
      <c r="L14" s="16">
        <v>43831</v>
      </c>
    </row>
    <row r="15" ht="17.1" customHeight="1" spans="1:12">
      <c r="A15" s="6"/>
      <c r="B15" s="7"/>
      <c r="C15" s="8" t="s">
        <v>1333</v>
      </c>
      <c r="D15" s="8" t="s">
        <v>1334</v>
      </c>
      <c r="E15" s="9" t="s">
        <v>1335</v>
      </c>
      <c r="F15" s="10" t="s">
        <v>1309</v>
      </c>
      <c r="G15" s="10">
        <v>10</v>
      </c>
      <c r="H15" s="11">
        <v>0</v>
      </c>
      <c r="I15" s="11">
        <v>10</v>
      </c>
      <c r="J15" s="14" t="s">
        <v>1310</v>
      </c>
      <c r="K15" s="15"/>
      <c r="L15" s="16">
        <v>43831</v>
      </c>
    </row>
    <row r="16" ht="17.1" customHeight="1" spans="1:12">
      <c r="A16" s="6"/>
      <c r="B16" s="7"/>
      <c r="C16" s="8" t="s">
        <v>1336</v>
      </c>
      <c r="D16" s="8" t="s">
        <v>1337</v>
      </c>
      <c r="E16" s="9" t="s">
        <v>1308</v>
      </c>
      <c r="F16" s="10" t="s">
        <v>1313</v>
      </c>
      <c r="G16" s="10">
        <v>50</v>
      </c>
      <c r="H16" s="11">
        <v>0</v>
      </c>
      <c r="I16" s="11">
        <v>30</v>
      </c>
      <c r="J16" s="14" t="s">
        <v>1310</v>
      </c>
      <c r="K16" s="15"/>
      <c r="L16" s="16">
        <v>43831</v>
      </c>
    </row>
    <row r="17" ht="17.1" customHeight="1" spans="1:12">
      <c r="A17" s="6"/>
      <c r="B17" s="7"/>
      <c r="C17" s="8" t="s">
        <v>1338</v>
      </c>
      <c r="D17" s="8" t="s">
        <v>1339</v>
      </c>
      <c r="E17" s="9" t="s">
        <v>1340</v>
      </c>
      <c r="F17" s="10" t="s">
        <v>1341</v>
      </c>
      <c r="G17" s="10">
        <v>150</v>
      </c>
      <c r="H17" s="11">
        <v>0</v>
      </c>
      <c r="I17" s="11">
        <v>7.5</v>
      </c>
      <c r="J17" s="14" t="s">
        <v>1310</v>
      </c>
      <c r="K17" s="15"/>
      <c r="L17" s="16">
        <v>43831</v>
      </c>
    </row>
    <row r="18" ht="17.1" customHeight="1" spans="1:12">
      <c r="A18" s="6"/>
      <c r="B18" s="7"/>
      <c r="C18" s="8" t="s">
        <v>1342</v>
      </c>
      <c r="D18" s="8" t="s">
        <v>1343</v>
      </c>
      <c r="E18" s="9" t="s">
        <v>1344</v>
      </c>
      <c r="F18" s="10" t="s">
        <v>1322</v>
      </c>
      <c r="G18" s="10">
        <v>20</v>
      </c>
      <c r="H18" s="11">
        <v>0</v>
      </c>
      <c r="I18" s="11">
        <v>14</v>
      </c>
      <c r="J18" s="14" t="s">
        <v>1310</v>
      </c>
      <c r="K18" s="15"/>
      <c r="L18" s="16">
        <v>43831</v>
      </c>
    </row>
    <row r="19" ht="18" customHeight="1" spans="1:12">
      <c r="A19" s="6"/>
      <c r="B19" s="7"/>
      <c r="C19" s="8" t="s">
        <v>1345</v>
      </c>
      <c r="D19" s="8" t="s">
        <v>1346</v>
      </c>
      <c r="E19" s="9" t="s">
        <v>1347</v>
      </c>
      <c r="F19" s="10" t="s">
        <v>1309</v>
      </c>
      <c r="G19" s="10">
        <v>10</v>
      </c>
      <c r="H19" s="11">
        <v>0</v>
      </c>
      <c r="I19" s="11">
        <v>5</v>
      </c>
      <c r="J19" s="14" t="s">
        <v>1310</v>
      </c>
      <c r="K19" s="15"/>
      <c r="L19" s="16">
        <v>43831</v>
      </c>
    </row>
    <row r="20" ht="17.1" customHeight="1" spans="1:12">
      <c r="A20" s="6" t="s">
        <v>89</v>
      </c>
      <c r="B20" s="7" t="s">
        <v>1305</v>
      </c>
      <c r="C20" s="8" t="s">
        <v>1348</v>
      </c>
      <c r="D20" s="8" t="s">
        <v>1349</v>
      </c>
      <c r="E20" s="9" t="s">
        <v>1350</v>
      </c>
      <c r="F20" s="10" t="s">
        <v>1309</v>
      </c>
      <c r="G20" s="10">
        <v>1</v>
      </c>
      <c r="H20" s="11">
        <v>0</v>
      </c>
      <c r="I20" s="11">
        <v>0.2</v>
      </c>
      <c r="J20" s="14" t="s">
        <v>1310</v>
      </c>
      <c r="K20" s="15"/>
      <c r="L20" s="16">
        <v>43809</v>
      </c>
    </row>
    <row r="21" ht="17.1" customHeight="1" spans="1:12">
      <c r="A21" s="6"/>
      <c r="B21" s="7"/>
      <c r="C21" s="8" t="s">
        <v>1323</v>
      </c>
      <c r="D21" s="8" t="s">
        <v>1324</v>
      </c>
      <c r="E21" s="9" t="s">
        <v>1351</v>
      </c>
      <c r="F21" s="10" t="s">
        <v>1326</v>
      </c>
      <c r="G21" s="10">
        <v>20</v>
      </c>
      <c r="H21" s="11">
        <v>0</v>
      </c>
      <c r="I21" s="11">
        <v>0.8</v>
      </c>
      <c r="J21" s="14" t="s">
        <v>1310</v>
      </c>
      <c r="K21" s="15"/>
      <c r="L21" s="16">
        <v>43831</v>
      </c>
    </row>
    <row r="22" ht="17.1" customHeight="1" spans="1:12">
      <c r="A22" s="6" t="s">
        <v>91</v>
      </c>
      <c r="B22" s="7" t="s">
        <v>1305</v>
      </c>
      <c r="C22" s="8" t="s">
        <v>1352</v>
      </c>
      <c r="D22" s="8" t="s">
        <v>1353</v>
      </c>
      <c r="E22" s="9" t="s">
        <v>1354</v>
      </c>
      <c r="F22" s="10" t="s">
        <v>1355</v>
      </c>
      <c r="G22" s="10">
        <v>6</v>
      </c>
      <c r="H22" s="11">
        <v>0</v>
      </c>
      <c r="I22" s="11">
        <v>3</v>
      </c>
      <c r="J22" s="14" t="s">
        <v>1310</v>
      </c>
      <c r="K22" s="15"/>
      <c r="L22" s="16">
        <v>43964</v>
      </c>
    </row>
    <row r="23" ht="17.1" customHeight="1" spans="1:12">
      <c r="A23" s="6"/>
      <c r="B23" s="7"/>
      <c r="C23" s="8" t="s">
        <v>1323</v>
      </c>
      <c r="D23" s="8" t="s">
        <v>1324</v>
      </c>
      <c r="E23" s="9" t="s">
        <v>1354</v>
      </c>
      <c r="F23" s="10" t="s">
        <v>1356</v>
      </c>
      <c r="G23" s="10">
        <v>35</v>
      </c>
      <c r="H23" s="11">
        <v>0</v>
      </c>
      <c r="I23" s="11">
        <v>1.05</v>
      </c>
      <c r="J23" s="14" t="s">
        <v>1310</v>
      </c>
      <c r="K23" s="15"/>
      <c r="L23" s="16">
        <v>43864</v>
      </c>
    </row>
    <row r="24" ht="17.1" customHeight="1" spans="1:12">
      <c r="A24" s="6"/>
      <c r="B24" s="7"/>
      <c r="C24" s="8" t="s">
        <v>1336</v>
      </c>
      <c r="D24" s="8" t="s">
        <v>1337</v>
      </c>
      <c r="E24" s="9" t="s">
        <v>1355</v>
      </c>
      <c r="F24" s="10" t="s">
        <v>1355</v>
      </c>
      <c r="G24" s="10">
        <v>600</v>
      </c>
      <c r="H24" s="11">
        <v>0</v>
      </c>
      <c r="I24" s="11">
        <v>6</v>
      </c>
      <c r="J24" s="14" t="s">
        <v>1310</v>
      </c>
      <c r="K24" s="15"/>
      <c r="L24" s="16">
        <v>43859</v>
      </c>
    </row>
    <row r="25" ht="24.2" customHeight="1" spans="1:12">
      <c r="A25" s="6"/>
      <c r="B25" s="7"/>
      <c r="C25" s="8" t="s">
        <v>1357</v>
      </c>
      <c r="D25" s="8" t="s">
        <v>1358</v>
      </c>
      <c r="E25" s="9" t="s">
        <v>1308</v>
      </c>
      <c r="F25" s="10" t="s">
        <v>1359</v>
      </c>
      <c r="G25" s="10">
        <v>100</v>
      </c>
      <c r="H25" s="11">
        <v>0</v>
      </c>
      <c r="I25" s="11">
        <v>1</v>
      </c>
      <c r="J25" s="14" t="s">
        <v>1310</v>
      </c>
      <c r="K25" s="15"/>
      <c r="L25" s="16">
        <v>43880</v>
      </c>
    </row>
    <row r="26" ht="17.1" customHeight="1" spans="1:12">
      <c r="A26" s="6"/>
      <c r="B26" s="7"/>
      <c r="C26" s="8" t="s">
        <v>1318</v>
      </c>
      <c r="D26" s="8" t="s">
        <v>1319</v>
      </c>
      <c r="E26" s="9" t="s">
        <v>1354</v>
      </c>
      <c r="F26" s="10" t="s">
        <v>1309</v>
      </c>
      <c r="G26" s="10">
        <v>4</v>
      </c>
      <c r="H26" s="11">
        <v>0</v>
      </c>
      <c r="I26" s="11">
        <v>2</v>
      </c>
      <c r="J26" s="14" t="s">
        <v>1310</v>
      </c>
      <c r="K26" s="15"/>
      <c r="L26" s="16">
        <v>43999</v>
      </c>
    </row>
    <row r="27" ht="17.1" customHeight="1" spans="1:12">
      <c r="A27" s="6"/>
      <c r="B27" s="7"/>
      <c r="C27" s="8" t="s">
        <v>1348</v>
      </c>
      <c r="D27" s="8" t="s">
        <v>1349</v>
      </c>
      <c r="E27" s="9" t="s">
        <v>1354</v>
      </c>
      <c r="F27" s="10" t="s">
        <v>1309</v>
      </c>
      <c r="G27" s="10">
        <v>1</v>
      </c>
      <c r="H27" s="11">
        <v>0</v>
      </c>
      <c r="I27" s="11">
        <v>0.4</v>
      </c>
      <c r="J27" s="14" t="s">
        <v>1310</v>
      </c>
      <c r="K27" s="15"/>
      <c r="L27" s="16">
        <v>43866</v>
      </c>
    </row>
    <row r="28" ht="17.1" customHeight="1" spans="1:12">
      <c r="A28" s="6"/>
      <c r="B28" s="7"/>
      <c r="C28" s="8" t="s">
        <v>1345</v>
      </c>
      <c r="D28" s="8" t="s">
        <v>1346</v>
      </c>
      <c r="E28" s="9" t="s">
        <v>1354</v>
      </c>
      <c r="F28" s="10" t="s">
        <v>1309</v>
      </c>
      <c r="G28" s="10">
        <v>2</v>
      </c>
      <c r="H28" s="11">
        <v>0</v>
      </c>
      <c r="I28" s="11">
        <v>0.8</v>
      </c>
      <c r="J28" s="14" t="s">
        <v>1310</v>
      </c>
      <c r="K28" s="15"/>
      <c r="L28" s="16">
        <v>43901</v>
      </c>
    </row>
    <row r="29" ht="17.1" customHeight="1" spans="1:12">
      <c r="A29" s="6"/>
      <c r="B29" s="7"/>
      <c r="C29" s="8" t="s">
        <v>1338</v>
      </c>
      <c r="D29" s="8" t="s">
        <v>1339</v>
      </c>
      <c r="E29" s="9" t="s">
        <v>1354</v>
      </c>
      <c r="F29" s="10" t="s">
        <v>1341</v>
      </c>
      <c r="G29" s="10">
        <v>40</v>
      </c>
      <c r="H29" s="11">
        <v>0</v>
      </c>
      <c r="I29" s="11">
        <v>0.8</v>
      </c>
      <c r="J29" s="14" t="s">
        <v>1310</v>
      </c>
      <c r="K29" s="15"/>
      <c r="L29" s="16">
        <v>43853</v>
      </c>
    </row>
    <row r="30" ht="17.1" customHeight="1" spans="1:12">
      <c r="A30" s="6" t="s">
        <v>93</v>
      </c>
      <c r="B30" s="7" t="s">
        <v>1305</v>
      </c>
      <c r="C30" s="8" t="s">
        <v>1342</v>
      </c>
      <c r="D30" s="8" t="s">
        <v>1343</v>
      </c>
      <c r="E30" s="9" t="s">
        <v>1360</v>
      </c>
      <c r="F30" s="10" t="s">
        <v>1309</v>
      </c>
      <c r="G30" s="10">
        <v>3</v>
      </c>
      <c r="H30" s="11">
        <v>0</v>
      </c>
      <c r="I30" s="11">
        <v>15</v>
      </c>
      <c r="J30" s="14" t="s">
        <v>1310</v>
      </c>
      <c r="K30" s="15"/>
      <c r="L30" s="16">
        <v>43831</v>
      </c>
    </row>
    <row r="31" ht="17.1" customHeight="1" spans="1:12">
      <c r="A31" s="6"/>
      <c r="B31" s="7"/>
      <c r="C31" s="8"/>
      <c r="D31" s="8"/>
      <c r="E31" s="9" t="s">
        <v>1361</v>
      </c>
      <c r="F31" s="10" t="s">
        <v>1309</v>
      </c>
      <c r="G31" s="10">
        <v>5</v>
      </c>
      <c r="H31" s="11">
        <v>0</v>
      </c>
      <c r="I31" s="11">
        <v>1.5</v>
      </c>
      <c r="J31" s="14" t="s">
        <v>1310</v>
      </c>
      <c r="K31" s="15"/>
      <c r="L31" s="16">
        <v>43831</v>
      </c>
    </row>
    <row r="32" ht="17.1" customHeight="1" spans="1:12">
      <c r="A32" s="6"/>
      <c r="B32" s="7"/>
      <c r="C32" s="8"/>
      <c r="D32" s="8"/>
      <c r="E32" s="9" t="s">
        <v>1362</v>
      </c>
      <c r="F32" s="10" t="s">
        <v>1309</v>
      </c>
      <c r="G32" s="10">
        <v>5</v>
      </c>
      <c r="H32" s="11">
        <v>0</v>
      </c>
      <c r="I32" s="11">
        <v>3.5</v>
      </c>
      <c r="J32" s="14" t="s">
        <v>1310</v>
      </c>
      <c r="K32" s="15"/>
      <c r="L32" s="16">
        <v>43831</v>
      </c>
    </row>
    <row r="33" ht="24.2" customHeight="1" spans="1:12">
      <c r="A33" s="6"/>
      <c r="B33" s="7"/>
      <c r="C33" s="8" t="s">
        <v>1363</v>
      </c>
      <c r="D33" s="8" t="s">
        <v>1364</v>
      </c>
      <c r="E33" s="9" t="s">
        <v>1365</v>
      </c>
      <c r="F33" s="10" t="s">
        <v>1309</v>
      </c>
      <c r="G33" s="10">
        <v>2</v>
      </c>
      <c r="H33" s="11">
        <v>0</v>
      </c>
      <c r="I33" s="11">
        <v>1</v>
      </c>
      <c r="J33" s="14" t="s">
        <v>1310</v>
      </c>
      <c r="K33" s="15"/>
      <c r="L33" s="16">
        <v>43831</v>
      </c>
    </row>
    <row r="34" ht="17.1" customHeight="1" spans="1:12">
      <c r="A34" s="6"/>
      <c r="B34" s="7"/>
      <c r="C34" s="8" t="s">
        <v>1366</v>
      </c>
      <c r="D34" s="8" t="s">
        <v>1367</v>
      </c>
      <c r="E34" s="9" t="s">
        <v>1368</v>
      </c>
      <c r="F34" s="10" t="s">
        <v>1309</v>
      </c>
      <c r="G34" s="10">
        <v>3</v>
      </c>
      <c r="H34" s="11">
        <v>0</v>
      </c>
      <c r="I34" s="11">
        <v>0.6</v>
      </c>
      <c r="J34" s="14" t="s">
        <v>1310</v>
      </c>
      <c r="K34" s="15"/>
      <c r="L34" s="16">
        <v>43831</v>
      </c>
    </row>
    <row r="35" ht="24.2" customHeight="1" spans="1:12">
      <c r="A35" s="6"/>
      <c r="B35" s="7"/>
      <c r="C35" s="8" t="s">
        <v>1369</v>
      </c>
      <c r="D35" s="8" t="s">
        <v>1370</v>
      </c>
      <c r="E35" s="9" t="s">
        <v>1371</v>
      </c>
      <c r="F35" s="10" t="s">
        <v>1309</v>
      </c>
      <c r="G35" s="10">
        <v>1</v>
      </c>
      <c r="H35" s="11">
        <v>0</v>
      </c>
      <c r="I35" s="11">
        <v>15</v>
      </c>
      <c r="J35" s="14" t="s">
        <v>1310</v>
      </c>
      <c r="K35" s="15"/>
      <c r="L35" s="16">
        <v>43831</v>
      </c>
    </row>
    <row r="36" ht="17.1" customHeight="1" spans="1:12">
      <c r="A36" s="6"/>
      <c r="B36" s="7"/>
      <c r="C36" s="8" t="s">
        <v>1352</v>
      </c>
      <c r="D36" s="8" t="s">
        <v>1353</v>
      </c>
      <c r="E36" s="9" t="s">
        <v>1372</v>
      </c>
      <c r="F36" s="10" t="s">
        <v>1373</v>
      </c>
      <c r="G36" s="10">
        <v>5</v>
      </c>
      <c r="H36" s="11">
        <v>0</v>
      </c>
      <c r="I36" s="11">
        <v>2.5</v>
      </c>
      <c r="J36" s="14" t="s">
        <v>1310</v>
      </c>
      <c r="K36" s="15"/>
      <c r="L36" s="16">
        <v>43831</v>
      </c>
    </row>
    <row r="37" ht="17.1" customHeight="1" spans="1:12">
      <c r="A37" s="6"/>
      <c r="B37" s="7"/>
      <c r="C37" s="8" t="s">
        <v>1338</v>
      </c>
      <c r="D37" s="8" t="s">
        <v>1339</v>
      </c>
      <c r="E37" s="9" t="s">
        <v>1374</v>
      </c>
      <c r="F37" s="10" t="s">
        <v>1341</v>
      </c>
      <c r="G37" s="10">
        <v>15</v>
      </c>
      <c r="H37" s="11">
        <v>0</v>
      </c>
      <c r="I37" s="11">
        <v>0.75</v>
      </c>
      <c r="J37" s="14" t="s">
        <v>1310</v>
      </c>
      <c r="K37" s="15"/>
      <c r="L37" s="16">
        <v>43831</v>
      </c>
    </row>
    <row r="38" ht="17.1" customHeight="1" spans="1:12">
      <c r="A38" s="6"/>
      <c r="B38" s="7"/>
      <c r="C38" s="8"/>
      <c r="D38" s="8"/>
      <c r="E38" s="9" t="s">
        <v>1375</v>
      </c>
      <c r="F38" s="10" t="s">
        <v>1373</v>
      </c>
      <c r="G38" s="10">
        <v>16</v>
      </c>
      <c r="H38" s="11">
        <v>0</v>
      </c>
      <c r="I38" s="11">
        <v>2.4</v>
      </c>
      <c r="J38" s="14" t="s">
        <v>1310</v>
      </c>
      <c r="K38" s="15"/>
      <c r="L38" s="16">
        <v>43831</v>
      </c>
    </row>
    <row r="39" ht="22.7" customHeight="1" spans="1:12">
      <c r="A39" s="6"/>
      <c r="B39" s="7"/>
      <c r="C39" s="8"/>
      <c r="D39" s="8"/>
      <c r="E39" s="9" t="s">
        <v>1376</v>
      </c>
      <c r="F39" s="10" t="s">
        <v>1341</v>
      </c>
      <c r="G39" s="10">
        <v>150</v>
      </c>
      <c r="H39" s="11">
        <v>0</v>
      </c>
      <c r="I39" s="11">
        <v>7.5</v>
      </c>
      <c r="J39" s="14" t="s">
        <v>1310</v>
      </c>
      <c r="K39" s="15"/>
      <c r="L39" s="16">
        <v>43831</v>
      </c>
    </row>
    <row r="40" ht="17.1" customHeight="1" spans="1:12">
      <c r="A40" s="6"/>
      <c r="B40" s="7"/>
      <c r="C40" s="8" t="s">
        <v>1377</v>
      </c>
      <c r="D40" s="8" t="s">
        <v>1378</v>
      </c>
      <c r="E40" s="9" t="s">
        <v>1379</v>
      </c>
      <c r="F40" s="10" t="s">
        <v>1309</v>
      </c>
      <c r="G40" s="10">
        <v>1</v>
      </c>
      <c r="H40" s="11">
        <v>0</v>
      </c>
      <c r="I40" s="11">
        <v>0.2</v>
      </c>
      <c r="J40" s="14" t="s">
        <v>1310</v>
      </c>
      <c r="K40" s="15"/>
      <c r="L40" s="16">
        <v>43831</v>
      </c>
    </row>
    <row r="41" ht="17.1" customHeight="1" spans="1:12">
      <c r="A41" s="6"/>
      <c r="B41" s="7"/>
      <c r="C41" s="8" t="s">
        <v>1306</v>
      </c>
      <c r="D41" s="8" t="s">
        <v>1307</v>
      </c>
      <c r="E41" s="9" t="s">
        <v>1380</v>
      </c>
      <c r="F41" s="10" t="s">
        <v>1309</v>
      </c>
      <c r="G41" s="10">
        <v>5</v>
      </c>
      <c r="H41" s="11">
        <v>0</v>
      </c>
      <c r="I41" s="11">
        <v>0.9</v>
      </c>
      <c r="J41" s="14" t="s">
        <v>1310</v>
      </c>
      <c r="K41" s="15"/>
      <c r="L41" s="16">
        <v>43831</v>
      </c>
    </row>
    <row r="42" ht="22.7" customHeight="1" spans="1:12">
      <c r="A42" s="6"/>
      <c r="B42" s="7"/>
      <c r="C42" s="8" t="s">
        <v>1345</v>
      </c>
      <c r="D42" s="8" t="s">
        <v>1346</v>
      </c>
      <c r="E42" s="9" t="s">
        <v>1381</v>
      </c>
      <c r="F42" s="10" t="s">
        <v>1309</v>
      </c>
      <c r="G42" s="10">
        <v>5</v>
      </c>
      <c r="H42" s="11">
        <v>0</v>
      </c>
      <c r="I42" s="11">
        <v>3.5</v>
      </c>
      <c r="J42" s="14" t="s">
        <v>1310</v>
      </c>
      <c r="K42" s="15"/>
      <c r="L42" s="16">
        <v>43831</v>
      </c>
    </row>
    <row r="43" ht="17.1" customHeight="1" spans="1:12">
      <c r="A43" s="6"/>
      <c r="B43" s="7"/>
      <c r="C43" s="8" t="s">
        <v>1327</v>
      </c>
      <c r="D43" s="8" t="s">
        <v>1328</v>
      </c>
      <c r="E43" s="9" t="s">
        <v>1328</v>
      </c>
      <c r="F43" s="10" t="s">
        <v>1309</v>
      </c>
      <c r="G43" s="10">
        <v>3</v>
      </c>
      <c r="H43" s="11">
        <v>0</v>
      </c>
      <c r="I43" s="11">
        <v>0.54</v>
      </c>
      <c r="J43" s="14" t="s">
        <v>1310</v>
      </c>
      <c r="K43" s="15"/>
      <c r="L43" s="16">
        <v>43831</v>
      </c>
    </row>
    <row r="44" ht="17.1" customHeight="1" spans="1:12">
      <c r="A44" s="6"/>
      <c r="B44" s="7"/>
      <c r="C44" s="8" t="s">
        <v>1311</v>
      </c>
      <c r="D44" s="8" t="s">
        <v>1312</v>
      </c>
      <c r="E44" s="9" t="s">
        <v>1382</v>
      </c>
      <c r="F44" s="10" t="s">
        <v>1383</v>
      </c>
      <c r="G44" s="10">
        <v>2</v>
      </c>
      <c r="H44" s="11">
        <v>0</v>
      </c>
      <c r="I44" s="11">
        <v>10</v>
      </c>
      <c r="J44" s="14" t="s">
        <v>1310</v>
      </c>
      <c r="K44" s="15"/>
      <c r="L44" s="16">
        <v>43831</v>
      </c>
    </row>
    <row r="45" ht="17.1" customHeight="1" spans="1:12">
      <c r="A45" s="6"/>
      <c r="B45" s="7"/>
      <c r="C45" s="8" t="s">
        <v>1384</v>
      </c>
      <c r="D45" s="8" t="s">
        <v>1385</v>
      </c>
      <c r="E45" s="9" t="s">
        <v>1385</v>
      </c>
      <c r="F45" s="10" t="s">
        <v>1383</v>
      </c>
      <c r="G45" s="10">
        <v>3</v>
      </c>
      <c r="H45" s="11">
        <v>0</v>
      </c>
      <c r="I45" s="11">
        <v>15</v>
      </c>
      <c r="J45" s="14" t="s">
        <v>1310</v>
      </c>
      <c r="K45" s="15"/>
      <c r="L45" s="16">
        <v>43831</v>
      </c>
    </row>
    <row r="46" ht="17.1" customHeight="1" spans="1:12">
      <c r="A46" s="6"/>
      <c r="B46" s="7"/>
      <c r="C46" s="8" t="s">
        <v>1323</v>
      </c>
      <c r="D46" s="8" t="s">
        <v>1324</v>
      </c>
      <c r="E46" s="9" t="s">
        <v>1386</v>
      </c>
      <c r="F46" s="10" t="s">
        <v>1326</v>
      </c>
      <c r="G46" s="10">
        <v>40</v>
      </c>
      <c r="H46" s="11">
        <v>0</v>
      </c>
      <c r="I46" s="11">
        <v>1.6</v>
      </c>
      <c r="J46" s="14" t="s">
        <v>1310</v>
      </c>
      <c r="K46" s="15"/>
      <c r="L46" s="16">
        <v>43831</v>
      </c>
    </row>
    <row r="47" ht="17.1" customHeight="1" spans="1:12">
      <c r="A47" s="6"/>
      <c r="B47" s="7"/>
      <c r="C47" s="8"/>
      <c r="D47" s="8"/>
      <c r="E47" s="9" t="s">
        <v>1387</v>
      </c>
      <c r="F47" s="10" t="s">
        <v>1326</v>
      </c>
      <c r="G47" s="10">
        <v>25</v>
      </c>
      <c r="H47" s="11">
        <v>0</v>
      </c>
      <c r="I47" s="11">
        <v>1</v>
      </c>
      <c r="J47" s="14" t="s">
        <v>1310</v>
      </c>
      <c r="K47" s="15"/>
      <c r="L47" s="16">
        <v>43831</v>
      </c>
    </row>
    <row r="48" ht="17.1" customHeight="1" spans="1:12">
      <c r="A48" s="6" t="s">
        <v>95</v>
      </c>
      <c r="B48" s="7" t="s">
        <v>1305</v>
      </c>
      <c r="C48" s="8" t="s">
        <v>1318</v>
      </c>
      <c r="D48" s="8" t="s">
        <v>1319</v>
      </c>
      <c r="E48" s="9" t="s">
        <v>1388</v>
      </c>
      <c r="F48" s="10" t="s">
        <v>1313</v>
      </c>
      <c r="G48" s="10">
        <v>1</v>
      </c>
      <c r="H48" s="11">
        <v>0</v>
      </c>
      <c r="I48" s="11">
        <v>10</v>
      </c>
      <c r="J48" s="14" t="s">
        <v>1310</v>
      </c>
      <c r="K48" s="15"/>
      <c r="L48" s="16">
        <v>43862</v>
      </c>
    </row>
    <row r="49" ht="17.1" customHeight="1" spans="1:12">
      <c r="A49" s="6"/>
      <c r="B49" s="7"/>
      <c r="C49" s="8" t="s">
        <v>1352</v>
      </c>
      <c r="D49" s="8" t="s">
        <v>1353</v>
      </c>
      <c r="E49" s="9" t="s">
        <v>1353</v>
      </c>
      <c r="F49" s="10" t="s">
        <v>1313</v>
      </c>
      <c r="G49" s="10">
        <v>1</v>
      </c>
      <c r="H49" s="11">
        <v>0</v>
      </c>
      <c r="I49" s="11">
        <v>6</v>
      </c>
      <c r="J49" s="14" t="s">
        <v>1310</v>
      </c>
      <c r="K49" s="15"/>
      <c r="L49" s="16">
        <v>43862</v>
      </c>
    </row>
    <row r="50" ht="17.1" customHeight="1" spans="1:12">
      <c r="A50" s="6"/>
      <c r="B50" s="7"/>
      <c r="C50" s="8" t="s">
        <v>1338</v>
      </c>
      <c r="D50" s="8" t="s">
        <v>1339</v>
      </c>
      <c r="E50" s="9" t="s">
        <v>1389</v>
      </c>
      <c r="F50" s="10" t="s">
        <v>1313</v>
      </c>
      <c r="G50" s="10">
        <v>1</v>
      </c>
      <c r="H50" s="11">
        <v>0</v>
      </c>
      <c r="I50" s="11">
        <v>6</v>
      </c>
      <c r="J50" s="14" t="s">
        <v>1310</v>
      </c>
      <c r="K50" s="15"/>
      <c r="L50" s="16">
        <v>43862</v>
      </c>
    </row>
    <row r="51" ht="17.1" customHeight="1" spans="1:12">
      <c r="A51" s="6"/>
      <c r="B51" s="7"/>
      <c r="C51" s="8" t="s">
        <v>1331</v>
      </c>
      <c r="D51" s="8" t="s">
        <v>1332</v>
      </c>
      <c r="E51" s="9" t="s">
        <v>1388</v>
      </c>
      <c r="F51" s="10" t="s">
        <v>1313</v>
      </c>
      <c r="G51" s="10">
        <v>1</v>
      </c>
      <c r="H51" s="11">
        <v>0</v>
      </c>
      <c r="I51" s="11">
        <v>10</v>
      </c>
      <c r="J51" s="14" t="s">
        <v>1310</v>
      </c>
      <c r="K51" s="15"/>
      <c r="L51" s="16">
        <v>43891</v>
      </c>
    </row>
    <row r="52" ht="17.1" customHeight="1" spans="1:12">
      <c r="A52" s="6"/>
      <c r="B52" s="7"/>
      <c r="C52" s="8" t="s">
        <v>1323</v>
      </c>
      <c r="D52" s="8" t="s">
        <v>1324</v>
      </c>
      <c r="E52" s="9" t="s">
        <v>1390</v>
      </c>
      <c r="F52" s="10" t="s">
        <v>1313</v>
      </c>
      <c r="G52" s="10">
        <v>1</v>
      </c>
      <c r="H52" s="11">
        <v>0</v>
      </c>
      <c r="I52" s="11">
        <v>6</v>
      </c>
      <c r="J52" s="14" t="s">
        <v>1310</v>
      </c>
      <c r="K52" s="15"/>
      <c r="L52" s="16">
        <v>43831</v>
      </c>
    </row>
    <row r="53" ht="17.1" customHeight="1" spans="1:12">
      <c r="A53" s="6"/>
      <c r="B53" s="7"/>
      <c r="C53" s="8" t="s">
        <v>1327</v>
      </c>
      <c r="D53" s="8" t="s">
        <v>1328</v>
      </c>
      <c r="E53" s="9" t="s">
        <v>1391</v>
      </c>
      <c r="F53" s="10" t="s">
        <v>1313</v>
      </c>
      <c r="G53" s="10">
        <v>1</v>
      </c>
      <c r="H53" s="11">
        <v>0</v>
      </c>
      <c r="I53" s="11">
        <v>1</v>
      </c>
      <c r="J53" s="14" t="s">
        <v>1310</v>
      </c>
      <c r="K53" s="15"/>
      <c r="L53" s="16">
        <v>43891</v>
      </c>
    </row>
    <row r="54" ht="17.1" customHeight="1" spans="1:12">
      <c r="A54" s="6"/>
      <c r="B54" s="7"/>
      <c r="C54" s="8" t="s">
        <v>1392</v>
      </c>
      <c r="D54" s="8" t="s">
        <v>1393</v>
      </c>
      <c r="E54" s="9" t="s">
        <v>1394</v>
      </c>
      <c r="F54" s="10" t="s">
        <v>1313</v>
      </c>
      <c r="G54" s="10">
        <v>1</v>
      </c>
      <c r="H54" s="11">
        <v>0</v>
      </c>
      <c r="I54" s="11">
        <v>2</v>
      </c>
      <c r="J54" s="14" t="s">
        <v>1310</v>
      </c>
      <c r="K54" s="15"/>
      <c r="L54" s="16">
        <v>43862</v>
      </c>
    </row>
    <row r="55" ht="17.1" customHeight="1" spans="1:12">
      <c r="A55" s="6"/>
      <c r="B55" s="7"/>
      <c r="C55" s="8" t="s">
        <v>1384</v>
      </c>
      <c r="D55" s="8" t="s">
        <v>1385</v>
      </c>
      <c r="E55" s="9" t="s">
        <v>1395</v>
      </c>
      <c r="F55" s="10" t="s">
        <v>1359</v>
      </c>
      <c r="G55" s="10">
        <v>4</v>
      </c>
      <c r="H55" s="11">
        <v>0</v>
      </c>
      <c r="I55" s="11">
        <v>40</v>
      </c>
      <c r="J55" s="14" t="s">
        <v>1310</v>
      </c>
      <c r="K55" s="15"/>
      <c r="L55" s="16">
        <v>43891</v>
      </c>
    </row>
    <row r="56" ht="24.2" customHeight="1" spans="1:12">
      <c r="A56" s="6"/>
      <c r="B56" s="7"/>
      <c r="C56" s="8" t="s">
        <v>1396</v>
      </c>
      <c r="D56" s="8" t="s">
        <v>1397</v>
      </c>
      <c r="E56" s="9" t="s">
        <v>1398</v>
      </c>
      <c r="F56" s="10" t="s">
        <v>1313</v>
      </c>
      <c r="G56" s="10">
        <v>1</v>
      </c>
      <c r="H56" s="11">
        <v>0.01</v>
      </c>
      <c r="I56" s="11">
        <v>50</v>
      </c>
      <c r="J56" s="14" t="s">
        <v>1310</v>
      </c>
      <c r="K56" s="15" t="s">
        <v>1399</v>
      </c>
      <c r="L56" s="16">
        <v>43952</v>
      </c>
    </row>
    <row r="57" ht="18" customHeight="1" spans="1:12">
      <c r="A57" s="6"/>
      <c r="B57" s="7"/>
      <c r="C57" s="8" t="s">
        <v>1400</v>
      </c>
      <c r="D57" s="8" t="s">
        <v>1401</v>
      </c>
      <c r="E57" s="9" t="s">
        <v>1402</v>
      </c>
      <c r="F57" s="10" t="s">
        <v>1309</v>
      </c>
      <c r="G57" s="10">
        <v>1</v>
      </c>
      <c r="H57" s="11">
        <v>0.01</v>
      </c>
      <c r="I57" s="11">
        <v>85</v>
      </c>
      <c r="J57" s="14" t="s">
        <v>1310</v>
      </c>
      <c r="K57" s="15" t="s">
        <v>1403</v>
      </c>
      <c r="L57" s="16">
        <v>43862</v>
      </c>
    </row>
    <row r="58" ht="17.1" customHeight="1" spans="1:12">
      <c r="A58" s="6"/>
      <c r="B58" s="7"/>
      <c r="C58" s="8" t="s">
        <v>1404</v>
      </c>
      <c r="D58" s="8" t="s">
        <v>1405</v>
      </c>
      <c r="E58" s="9" t="s">
        <v>1406</v>
      </c>
      <c r="F58" s="10" t="s">
        <v>1313</v>
      </c>
      <c r="G58" s="10">
        <v>1</v>
      </c>
      <c r="H58" s="11">
        <v>0</v>
      </c>
      <c r="I58" s="11">
        <v>2</v>
      </c>
      <c r="J58" s="14" t="s">
        <v>1310</v>
      </c>
      <c r="K58" s="15"/>
      <c r="L58" s="16">
        <v>43896</v>
      </c>
    </row>
    <row r="59" ht="22.7" customHeight="1" spans="1:12">
      <c r="A59" s="6"/>
      <c r="B59" s="7"/>
      <c r="C59" s="8" t="s">
        <v>1345</v>
      </c>
      <c r="D59" s="8" t="s">
        <v>1346</v>
      </c>
      <c r="E59" s="9" t="s">
        <v>1407</v>
      </c>
      <c r="F59" s="10" t="s">
        <v>1313</v>
      </c>
      <c r="G59" s="10">
        <v>1</v>
      </c>
      <c r="H59" s="11">
        <v>0</v>
      </c>
      <c r="I59" s="11">
        <v>2</v>
      </c>
      <c r="J59" s="14" t="s">
        <v>1310</v>
      </c>
      <c r="K59" s="15"/>
      <c r="L59" s="16">
        <v>43922</v>
      </c>
    </row>
    <row r="60" ht="38.1" customHeight="1" spans="1:12">
      <c r="A60" s="6"/>
      <c r="B60" s="7" t="s">
        <v>1408</v>
      </c>
      <c r="C60" s="8" t="s">
        <v>1357</v>
      </c>
      <c r="D60" s="8" t="s">
        <v>1358</v>
      </c>
      <c r="E60" s="9" t="s">
        <v>1409</v>
      </c>
      <c r="F60" s="10" t="s">
        <v>1359</v>
      </c>
      <c r="G60" s="10">
        <v>1</v>
      </c>
      <c r="H60" s="11">
        <v>0</v>
      </c>
      <c r="I60" s="11">
        <v>40</v>
      </c>
      <c r="J60" s="14" t="s">
        <v>1310</v>
      </c>
      <c r="K60" s="15"/>
      <c r="L60" s="16">
        <v>43831</v>
      </c>
    </row>
    <row r="61" ht="17.1" customHeight="1" spans="1:12">
      <c r="A61" s="6" t="s">
        <v>97</v>
      </c>
      <c r="B61" s="7" t="s">
        <v>1305</v>
      </c>
      <c r="C61" s="8" t="s">
        <v>1314</v>
      </c>
      <c r="D61" s="8" t="s">
        <v>1315</v>
      </c>
      <c r="E61" s="9" t="s">
        <v>1308</v>
      </c>
      <c r="F61" s="10" t="s">
        <v>1373</v>
      </c>
      <c r="G61" s="10">
        <v>3</v>
      </c>
      <c r="H61" s="11">
        <v>0</v>
      </c>
      <c r="I61" s="11">
        <v>13.5</v>
      </c>
      <c r="J61" s="14" t="s">
        <v>1310</v>
      </c>
      <c r="K61" s="15"/>
      <c r="L61" s="16">
        <v>43983</v>
      </c>
    </row>
    <row r="62" ht="17.1" customHeight="1" spans="1:12">
      <c r="A62" s="6"/>
      <c r="B62" s="7"/>
      <c r="C62" s="8" t="s">
        <v>1342</v>
      </c>
      <c r="D62" s="8" t="s">
        <v>1343</v>
      </c>
      <c r="E62" s="9" t="s">
        <v>1308</v>
      </c>
      <c r="F62" s="10" t="s">
        <v>1309</v>
      </c>
      <c r="G62" s="10">
        <v>12</v>
      </c>
      <c r="H62" s="11">
        <v>0</v>
      </c>
      <c r="I62" s="11">
        <v>5.4</v>
      </c>
      <c r="J62" s="14" t="s">
        <v>1310</v>
      </c>
      <c r="K62" s="15"/>
      <c r="L62" s="16">
        <v>43983</v>
      </c>
    </row>
    <row r="63" ht="17.1" customHeight="1" spans="1:12">
      <c r="A63" s="6"/>
      <c r="B63" s="7"/>
      <c r="C63" s="8" t="s">
        <v>1410</v>
      </c>
      <c r="D63" s="8" t="s">
        <v>1411</v>
      </c>
      <c r="E63" s="9" t="s">
        <v>1308</v>
      </c>
      <c r="F63" s="10" t="s">
        <v>1359</v>
      </c>
      <c r="G63" s="10">
        <v>1</v>
      </c>
      <c r="H63" s="11">
        <v>0.05</v>
      </c>
      <c r="I63" s="11">
        <v>540</v>
      </c>
      <c r="J63" s="14" t="s">
        <v>1310</v>
      </c>
      <c r="K63" s="15"/>
      <c r="L63" s="16">
        <v>44136</v>
      </c>
    </row>
    <row r="64" ht="17.1" customHeight="1" spans="1:12">
      <c r="A64" s="6"/>
      <c r="B64" s="7"/>
      <c r="C64" s="8" t="s">
        <v>1338</v>
      </c>
      <c r="D64" s="8" t="s">
        <v>1339</v>
      </c>
      <c r="E64" s="9" t="s">
        <v>1308</v>
      </c>
      <c r="F64" s="10" t="s">
        <v>1313</v>
      </c>
      <c r="G64" s="10">
        <v>1</v>
      </c>
      <c r="H64" s="11">
        <v>0</v>
      </c>
      <c r="I64" s="11">
        <v>16.2</v>
      </c>
      <c r="J64" s="14" t="s">
        <v>1310</v>
      </c>
      <c r="K64" s="15"/>
      <c r="L64" s="16">
        <v>43862</v>
      </c>
    </row>
    <row r="65" ht="24.2" customHeight="1" spans="1:12">
      <c r="A65" s="6"/>
      <c r="B65" s="7"/>
      <c r="C65" s="8" t="s">
        <v>1412</v>
      </c>
      <c r="D65" s="8" t="s">
        <v>1413</v>
      </c>
      <c r="E65" s="9" t="s">
        <v>1308</v>
      </c>
      <c r="F65" s="10" t="s">
        <v>1313</v>
      </c>
      <c r="G65" s="10">
        <v>1</v>
      </c>
      <c r="H65" s="11">
        <v>0</v>
      </c>
      <c r="I65" s="11">
        <v>1</v>
      </c>
      <c r="J65" s="14" t="s">
        <v>1310</v>
      </c>
      <c r="K65" s="15"/>
      <c r="L65" s="16">
        <v>43891</v>
      </c>
    </row>
    <row r="66" ht="17.1" customHeight="1" spans="1:12">
      <c r="A66" s="6"/>
      <c r="B66" s="7"/>
      <c r="C66" s="8" t="s">
        <v>1336</v>
      </c>
      <c r="D66" s="8" t="s">
        <v>1337</v>
      </c>
      <c r="E66" s="9" t="s">
        <v>1308</v>
      </c>
      <c r="F66" s="10" t="s">
        <v>1313</v>
      </c>
      <c r="G66" s="10">
        <v>1</v>
      </c>
      <c r="H66" s="11">
        <v>0</v>
      </c>
      <c r="I66" s="11">
        <v>32</v>
      </c>
      <c r="J66" s="14" t="s">
        <v>1310</v>
      </c>
      <c r="K66" s="15"/>
      <c r="L66" s="16">
        <v>43862</v>
      </c>
    </row>
    <row r="67" ht="17.1" customHeight="1" spans="1:12">
      <c r="A67" s="6"/>
      <c r="B67" s="7"/>
      <c r="C67" s="8" t="s">
        <v>1323</v>
      </c>
      <c r="D67" s="8" t="s">
        <v>1324</v>
      </c>
      <c r="E67" s="9" t="s">
        <v>1308</v>
      </c>
      <c r="F67" s="10" t="s">
        <v>1313</v>
      </c>
      <c r="G67" s="10">
        <v>5</v>
      </c>
      <c r="H67" s="11">
        <v>0</v>
      </c>
      <c r="I67" s="11">
        <v>5</v>
      </c>
      <c r="J67" s="14" t="s">
        <v>1310</v>
      </c>
      <c r="K67" s="15"/>
      <c r="L67" s="16">
        <v>43891</v>
      </c>
    </row>
    <row r="68" ht="17.1" customHeight="1" spans="1:12">
      <c r="A68" s="6"/>
      <c r="B68" s="7"/>
      <c r="C68" s="8" t="s">
        <v>1414</v>
      </c>
      <c r="D68" s="8" t="s">
        <v>1415</v>
      </c>
      <c r="E68" s="9" t="s">
        <v>1308</v>
      </c>
      <c r="F68" s="10" t="s">
        <v>1416</v>
      </c>
      <c r="G68" s="10">
        <v>1</v>
      </c>
      <c r="H68" s="11">
        <v>0</v>
      </c>
      <c r="I68" s="11">
        <v>5</v>
      </c>
      <c r="J68" s="14" t="s">
        <v>1310</v>
      </c>
      <c r="K68" s="15"/>
      <c r="L68" s="16">
        <v>43831</v>
      </c>
    </row>
    <row r="69" ht="17.1" customHeight="1" spans="1:12">
      <c r="A69" s="6"/>
      <c r="B69" s="7"/>
      <c r="C69" s="8" t="s">
        <v>1417</v>
      </c>
      <c r="D69" s="8" t="s">
        <v>1418</v>
      </c>
      <c r="E69" s="9" t="s">
        <v>1308</v>
      </c>
      <c r="F69" s="10" t="s">
        <v>1416</v>
      </c>
      <c r="G69" s="10">
        <v>1</v>
      </c>
      <c r="H69" s="11">
        <v>0</v>
      </c>
      <c r="I69" s="11">
        <v>12</v>
      </c>
      <c r="J69" s="14" t="s">
        <v>1310</v>
      </c>
      <c r="K69" s="15"/>
      <c r="L69" s="16">
        <v>43922</v>
      </c>
    </row>
    <row r="70" ht="17.1" customHeight="1" spans="1:12">
      <c r="A70" s="6"/>
      <c r="B70" s="7"/>
      <c r="C70" s="8" t="s">
        <v>1419</v>
      </c>
      <c r="D70" s="8" t="s">
        <v>1420</v>
      </c>
      <c r="E70" s="9" t="s">
        <v>1308</v>
      </c>
      <c r="F70" s="10" t="s">
        <v>1313</v>
      </c>
      <c r="G70" s="10">
        <v>1</v>
      </c>
      <c r="H70" s="11">
        <v>0</v>
      </c>
      <c r="I70" s="11">
        <v>2</v>
      </c>
      <c r="J70" s="14" t="s">
        <v>1310</v>
      </c>
      <c r="K70" s="15"/>
      <c r="L70" s="16">
        <v>43891</v>
      </c>
    </row>
    <row r="71" ht="17.1" customHeight="1" spans="1:12">
      <c r="A71" s="6"/>
      <c r="B71" s="7"/>
      <c r="C71" s="8" t="s">
        <v>1345</v>
      </c>
      <c r="D71" s="8" t="s">
        <v>1346</v>
      </c>
      <c r="E71" s="9" t="s">
        <v>1308</v>
      </c>
      <c r="F71" s="10" t="s">
        <v>1309</v>
      </c>
      <c r="G71" s="10">
        <v>20</v>
      </c>
      <c r="H71" s="11">
        <v>0</v>
      </c>
      <c r="I71" s="11">
        <v>4.4</v>
      </c>
      <c r="J71" s="14" t="s">
        <v>1310</v>
      </c>
      <c r="K71" s="15"/>
      <c r="L71" s="16">
        <v>43965</v>
      </c>
    </row>
    <row r="72" ht="17.1" customHeight="1" spans="1:12">
      <c r="A72" s="6"/>
      <c r="B72" s="7"/>
      <c r="C72" s="8" t="s">
        <v>1318</v>
      </c>
      <c r="D72" s="8" t="s">
        <v>1319</v>
      </c>
      <c r="E72" s="9" t="s">
        <v>1308</v>
      </c>
      <c r="F72" s="10" t="s">
        <v>1309</v>
      </c>
      <c r="G72" s="10">
        <v>15</v>
      </c>
      <c r="H72" s="11">
        <v>0</v>
      </c>
      <c r="I72" s="11">
        <v>9</v>
      </c>
      <c r="J72" s="14" t="s">
        <v>1310</v>
      </c>
      <c r="K72" s="15"/>
      <c r="L72" s="16">
        <v>43767</v>
      </c>
    </row>
    <row r="73" ht="24.2" customHeight="1" spans="1:12">
      <c r="A73" s="6"/>
      <c r="B73" s="7"/>
      <c r="C73" s="8" t="s">
        <v>1421</v>
      </c>
      <c r="D73" s="8" t="s">
        <v>1422</v>
      </c>
      <c r="E73" s="9" t="s">
        <v>1308</v>
      </c>
      <c r="F73" s="10" t="s">
        <v>1416</v>
      </c>
      <c r="G73" s="10">
        <v>1</v>
      </c>
      <c r="H73" s="11">
        <v>0</v>
      </c>
      <c r="I73" s="11">
        <v>1.3</v>
      </c>
      <c r="J73" s="14" t="s">
        <v>1310</v>
      </c>
      <c r="K73" s="15"/>
      <c r="L73" s="16">
        <v>43891</v>
      </c>
    </row>
    <row r="74" ht="17.1" customHeight="1" spans="1:12">
      <c r="A74" s="6" t="s">
        <v>99</v>
      </c>
      <c r="B74" s="7" t="s">
        <v>1305</v>
      </c>
      <c r="C74" s="8" t="s">
        <v>1342</v>
      </c>
      <c r="D74" s="8" t="s">
        <v>1343</v>
      </c>
      <c r="E74" s="9" t="s">
        <v>1423</v>
      </c>
      <c r="F74" s="10" t="s">
        <v>1309</v>
      </c>
      <c r="G74" s="10">
        <v>2</v>
      </c>
      <c r="H74" s="11">
        <v>0</v>
      </c>
      <c r="I74" s="11">
        <v>1.2</v>
      </c>
      <c r="J74" s="14" t="s">
        <v>1310</v>
      </c>
      <c r="K74" s="15"/>
      <c r="L74" s="16">
        <v>43831</v>
      </c>
    </row>
    <row r="75" ht="17.1" customHeight="1" spans="1:12">
      <c r="A75" s="6"/>
      <c r="B75" s="7"/>
      <c r="C75" s="8" t="s">
        <v>1417</v>
      </c>
      <c r="D75" s="8" t="s">
        <v>1418</v>
      </c>
      <c r="E75" s="9" t="s">
        <v>1423</v>
      </c>
      <c r="F75" s="10" t="s">
        <v>1373</v>
      </c>
      <c r="G75" s="10">
        <v>5</v>
      </c>
      <c r="H75" s="11">
        <v>0</v>
      </c>
      <c r="I75" s="11">
        <v>1.5</v>
      </c>
      <c r="J75" s="14" t="s">
        <v>1310</v>
      </c>
      <c r="K75" s="15"/>
      <c r="L75" s="16">
        <v>43809</v>
      </c>
    </row>
    <row r="76" ht="17.1" customHeight="1" spans="1:12">
      <c r="A76" s="6"/>
      <c r="B76" s="7"/>
      <c r="C76" s="8" t="s">
        <v>1336</v>
      </c>
      <c r="D76" s="8" t="s">
        <v>1337</v>
      </c>
      <c r="E76" s="9" t="s">
        <v>1423</v>
      </c>
      <c r="F76" s="10" t="s">
        <v>1424</v>
      </c>
      <c r="G76" s="10">
        <v>30</v>
      </c>
      <c r="H76" s="11">
        <v>0</v>
      </c>
      <c r="I76" s="11">
        <v>1.5</v>
      </c>
      <c r="J76" s="14" t="s">
        <v>1310</v>
      </c>
      <c r="K76" s="15"/>
      <c r="L76" s="16">
        <v>43809</v>
      </c>
    </row>
    <row r="77" ht="17.1" customHeight="1" spans="1:12">
      <c r="A77" s="6"/>
      <c r="B77" s="7"/>
      <c r="C77" s="8" t="s">
        <v>1323</v>
      </c>
      <c r="D77" s="8" t="s">
        <v>1324</v>
      </c>
      <c r="E77" s="9" t="s">
        <v>1425</v>
      </c>
      <c r="F77" s="10" t="s">
        <v>1424</v>
      </c>
      <c r="G77" s="10">
        <v>10</v>
      </c>
      <c r="H77" s="11">
        <v>0</v>
      </c>
      <c r="I77" s="11">
        <v>0.3</v>
      </c>
      <c r="J77" s="14" t="s">
        <v>1310</v>
      </c>
      <c r="K77" s="15"/>
      <c r="L77" s="16">
        <v>43809</v>
      </c>
    </row>
    <row r="78" ht="17.1" customHeight="1" spans="1:12">
      <c r="A78" s="6"/>
      <c r="B78" s="7"/>
      <c r="C78" s="8" t="s">
        <v>1338</v>
      </c>
      <c r="D78" s="8" t="s">
        <v>1339</v>
      </c>
      <c r="E78" s="9" t="s">
        <v>1423</v>
      </c>
      <c r="F78" s="10" t="s">
        <v>1373</v>
      </c>
      <c r="G78" s="10">
        <v>10</v>
      </c>
      <c r="H78" s="11">
        <v>0</v>
      </c>
      <c r="I78" s="11">
        <v>0.2</v>
      </c>
      <c r="J78" s="14" t="s">
        <v>1310</v>
      </c>
      <c r="K78" s="15"/>
      <c r="L78" s="16">
        <v>43809</v>
      </c>
    </row>
    <row r="79" ht="17.1" customHeight="1" spans="1:12">
      <c r="A79" s="6"/>
      <c r="B79" s="7"/>
      <c r="C79" s="8" t="s">
        <v>1318</v>
      </c>
      <c r="D79" s="8" t="s">
        <v>1319</v>
      </c>
      <c r="E79" s="9" t="s">
        <v>1423</v>
      </c>
      <c r="F79" s="10" t="s">
        <v>1424</v>
      </c>
      <c r="G79" s="10">
        <v>1</v>
      </c>
      <c r="H79" s="11">
        <v>0</v>
      </c>
      <c r="I79" s="11">
        <v>0.3</v>
      </c>
      <c r="J79" s="14" t="s">
        <v>1310</v>
      </c>
      <c r="K79" s="15"/>
      <c r="L79" s="16">
        <v>43831</v>
      </c>
    </row>
    <row r="80" ht="17.1" customHeight="1" spans="1:12">
      <c r="A80" s="6" t="s">
        <v>102</v>
      </c>
      <c r="B80" s="7" t="s">
        <v>1305</v>
      </c>
      <c r="C80" s="8" t="s">
        <v>1338</v>
      </c>
      <c r="D80" s="8" t="s">
        <v>1339</v>
      </c>
      <c r="E80" s="9" t="s">
        <v>1423</v>
      </c>
      <c r="F80" s="10" t="s">
        <v>1373</v>
      </c>
      <c r="G80" s="10">
        <v>20</v>
      </c>
      <c r="H80" s="11">
        <v>0</v>
      </c>
      <c r="I80" s="11">
        <v>0.8</v>
      </c>
      <c r="J80" s="14" t="s">
        <v>1310</v>
      </c>
      <c r="K80" s="15"/>
      <c r="L80" s="16">
        <v>43831</v>
      </c>
    </row>
    <row r="81" ht="17.1" customHeight="1" spans="1:12">
      <c r="A81" s="6"/>
      <c r="B81" s="7"/>
      <c r="C81" s="8" t="s">
        <v>1336</v>
      </c>
      <c r="D81" s="8" t="s">
        <v>1337</v>
      </c>
      <c r="E81" s="9" t="s">
        <v>1423</v>
      </c>
      <c r="F81" s="10" t="s">
        <v>1424</v>
      </c>
      <c r="G81" s="10">
        <v>50</v>
      </c>
      <c r="H81" s="11">
        <v>0</v>
      </c>
      <c r="I81" s="11">
        <v>0.5</v>
      </c>
      <c r="J81" s="14" t="s">
        <v>1310</v>
      </c>
      <c r="K81" s="15"/>
      <c r="L81" s="16">
        <v>43831</v>
      </c>
    </row>
    <row r="82" ht="17.1" customHeight="1" spans="1:12">
      <c r="A82" s="6"/>
      <c r="B82" s="7"/>
      <c r="C82" s="8" t="s">
        <v>1323</v>
      </c>
      <c r="D82" s="8" t="s">
        <v>1324</v>
      </c>
      <c r="E82" s="9" t="s">
        <v>1423</v>
      </c>
      <c r="F82" s="10" t="s">
        <v>1326</v>
      </c>
      <c r="G82" s="10">
        <v>20</v>
      </c>
      <c r="H82" s="11">
        <v>0</v>
      </c>
      <c r="I82" s="11">
        <v>0.6</v>
      </c>
      <c r="J82" s="14" t="s">
        <v>1310</v>
      </c>
      <c r="K82" s="15"/>
      <c r="L82" s="16">
        <v>43831</v>
      </c>
    </row>
    <row r="83" ht="17.1" customHeight="1" spans="1:12">
      <c r="A83" s="6"/>
      <c r="B83" s="7"/>
      <c r="C83" s="8" t="s">
        <v>1318</v>
      </c>
      <c r="D83" s="8" t="s">
        <v>1319</v>
      </c>
      <c r="E83" s="9" t="s">
        <v>1423</v>
      </c>
      <c r="F83" s="10" t="s">
        <v>1309</v>
      </c>
      <c r="G83" s="10">
        <v>2</v>
      </c>
      <c r="H83" s="11">
        <v>0</v>
      </c>
      <c r="I83" s="11">
        <v>1.2</v>
      </c>
      <c r="J83" s="14" t="s">
        <v>1310</v>
      </c>
      <c r="K83" s="15"/>
      <c r="L83" s="16">
        <v>43831</v>
      </c>
    </row>
    <row r="84" ht="69" customHeight="1" spans="1:12">
      <c r="A84" s="6" t="s">
        <v>104</v>
      </c>
      <c r="B84" s="7" t="s">
        <v>1426</v>
      </c>
      <c r="C84" s="8" t="s">
        <v>1427</v>
      </c>
      <c r="D84" s="8" t="s">
        <v>1428</v>
      </c>
      <c r="E84" s="9" t="s">
        <v>1429</v>
      </c>
      <c r="F84" s="10" t="s">
        <v>1416</v>
      </c>
      <c r="G84" s="10">
        <v>1</v>
      </c>
      <c r="H84" s="11">
        <v>0.01</v>
      </c>
      <c r="I84" s="11">
        <v>80</v>
      </c>
      <c r="J84" s="14" t="s">
        <v>1310</v>
      </c>
      <c r="K84" s="15" t="s">
        <v>1430</v>
      </c>
      <c r="L84" s="16">
        <v>43892</v>
      </c>
    </row>
    <row r="85" ht="24.2" customHeight="1" spans="1:12">
      <c r="A85" s="6"/>
      <c r="B85" s="7" t="s">
        <v>1305</v>
      </c>
      <c r="C85" s="8" t="s">
        <v>1338</v>
      </c>
      <c r="D85" s="8" t="s">
        <v>1339</v>
      </c>
      <c r="E85" s="9" t="s">
        <v>1431</v>
      </c>
      <c r="F85" s="10" t="s">
        <v>1341</v>
      </c>
      <c r="G85" s="10">
        <v>45</v>
      </c>
      <c r="H85" s="11">
        <v>0</v>
      </c>
      <c r="I85" s="11">
        <v>2.7</v>
      </c>
      <c r="J85" s="14" t="s">
        <v>1310</v>
      </c>
      <c r="K85" s="15" t="s">
        <v>1432</v>
      </c>
      <c r="L85" s="16">
        <v>43892</v>
      </c>
    </row>
    <row r="86" ht="17.1" customHeight="1" spans="1:12">
      <c r="A86" s="6"/>
      <c r="B86" s="7"/>
      <c r="C86" s="8" t="s">
        <v>1323</v>
      </c>
      <c r="D86" s="8" t="s">
        <v>1324</v>
      </c>
      <c r="E86" s="9" t="s">
        <v>1433</v>
      </c>
      <c r="F86" s="10" t="s">
        <v>1326</v>
      </c>
      <c r="G86" s="10">
        <v>2</v>
      </c>
      <c r="H86" s="11">
        <v>0</v>
      </c>
      <c r="I86" s="11">
        <v>0.06</v>
      </c>
      <c r="J86" s="14" t="s">
        <v>1310</v>
      </c>
      <c r="K86" s="15" t="s">
        <v>1434</v>
      </c>
      <c r="L86" s="16">
        <v>43892</v>
      </c>
    </row>
    <row r="87" ht="24.2" customHeight="1" spans="1:12">
      <c r="A87" s="6"/>
      <c r="B87" s="7"/>
      <c r="C87" s="8" t="s">
        <v>1318</v>
      </c>
      <c r="D87" s="8" t="s">
        <v>1319</v>
      </c>
      <c r="E87" s="9" t="s">
        <v>1319</v>
      </c>
      <c r="F87" s="10" t="s">
        <v>1309</v>
      </c>
      <c r="G87" s="10">
        <v>1</v>
      </c>
      <c r="H87" s="11">
        <v>0</v>
      </c>
      <c r="I87" s="11">
        <v>0.45</v>
      </c>
      <c r="J87" s="14" t="s">
        <v>1310</v>
      </c>
      <c r="K87" s="15" t="s">
        <v>1435</v>
      </c>
      <c r="L87" s="16">
        <v>43892</v>
      </c>
    </row>
    <row r="88" ht="24.2" customHeight="1" spans="1:12">
      <c r="A88" s="6"/>
      <c r="B88" s="7"/>
      <c r="C88" s="8" t="s">
        <v>1357</v>
      </c>
      <c r="D88" s="8" t="s">
        <v>1358</v>
      </c>
      <c r="E88" s="9" t="s">
        <v>1429</v>
      </c>
      <c r="F88" s="10" t="s">
        <v>1359</v>
      </c>
      <c r="G88" s="10">
        <v>20</v>
      </c>
      <c r="H88" s="11">
        <v>0</v>
      </c>
      <c r="I88" s="11">
        <v>0.4</v>
      </c>
      <c r="J88" s="14" t="s">
        <v>1310</v>
      </c>
      <c r="K88" s="15" t="s">
        <v>1436</v>
      </c>
      <c r="L88" s="16">
        <v>43892</v>
      </c>
    </row>
    <row r="89" ht="24.2" customHeight="1" spans="1:12">
      <c r="A89" s="6"/>
      <c r="B89" s="7"/>
      <c r="C89" s="8" t="s">
        <v>1336</v>
      </c>
      <c r="D89" s="8" t="s">
        <v>1337</v>
      </c>
      <c r="E89" s="9" t="s">
        <v>1429</v>
      </c>
      <c r="F89" s="10" t="s">
        <v>1359</v>
      </c>
      <c r="G89" s="10">
        <v>1</v>
      </c>
      <c r="H89" s="11">
        <v>0</v>
      </c>
      <c r="I89" s="11">
        <v>0.2</v>
      </c>
      <c r="J89" s="14" t="s">
        <v>1310</v>
      </c>
      <c r="K89" s="15" t="s">
        <v>1437</v>
      </c>
      <c r="L89" s="16">
        <v>44046</v>
      </c>
    </row>
    <row r="90" ht="24.2" customHeight="1" spans="1:12">
      <c r="A90" s="6"/>
      <c r="B90" s="7"/>
      <c r="C90" s="8" t="s">
        <v>1421</v>
      </c>
      <c r="D90" s="8" t="s">
        <v>1422</v>
      </c>
      <c r="E90" s="9" t="s">
        <v>1429</v>
      </c>
      <c r="F90" s="10" t="s">
        <v>1359</v>
      </c>
      <c r="G90" s="10">
        <v>10</v>
      </c>
      <c r="H90" s="11">
        <v>0</v>
      </c>
      <c r="I90" s="11">
        <v>0.2</v>
      </c>
      <c r="J90" s="14" t="s">
        <v>1310</v>
      </c>
      <c r="K90" s="15" t="s">
        <v>1438</v>
      </c>
      <c r="L90" s="16">
        <v>43892</v>
      </c>
    </row>
    <row r="91" ht="24.2" customHeight="1" spans="1:12">
      <c r="A91" s="6"/>
      <c r="B91" s="7"/>
      <c r="C91" s="8" t="s">
        <v>1412</v>
      </c>
      <c r="D91" s="8" t="s">
        <v>1413</v>
      </c>
      <c r="E91" s="9" t="s">
        <v>1429</v>
      </c>
      <c r="F91" s="10" t="s">
        <v>1359</v>
      </c>
      <c r="G91" s="10">
        <v>20</v>
      </c>
      <c r="H91" s="11">
        <v>0</v>
      </c>
      <c r="I91" s="11">
        <v>0.4</v>
      </c>
      <c r="J91" s="14" t="s">
        <v>1310</v>
      </c>
      <c r="K91" s="15" t="s">
        <v>1439</v>
      </c>
      <c r="L91" s="16">
        <v>43892</v>
      </c>
    </row>
    <row r="92" ht="24.2" customHeight="1" spans="1:12">
      <c r="A92" s="6" t="s">
        <v>106</v>
      </c>
      <c r="B92" s="7" t="s">
        <v>1305</v>
      </c>
      <c r="C92" s="8" t="s">
        <v>1357</v>
      </c>
      <c r="D92" s="8" t="s">
        <v>1358</v>
      </c>
      <c r="E92" s="9" t="s">
        <v>1440</v>
      </c>
      <c r="F92" s="10" t="s">
        <v>1359</v>
      </c>
      <c r="G92" s="10">
        <v>480</v>
      </c>
      <c r="H92" s="11">
        <v>0</v>
      </c>
      <c r="I92" s="11">
        <v>4.8</v>
      </c>
      <c r="J92" s="14" t="s">
        <v>1310</v>
      </c>
      <c r="K92" s="15"/>
      <c r="L92" s="16">
        <v>43831</v>
      </c>
    </row>
    <row r="93" ht="27.95" customHeight="1" spans="1:12">
      <c r="A93" s="6"/>
      <c r="B93" s="7"/>
      <c r="C93" s="8" t="s">
        <v>1323</v>
      </c>
      <c r="D93" s="8" t="s">
        <v>1324</v>
      </c>
      <c r="E93" s="9" t="s">
        <v>1441</v>
      </c>
      <c r="F93" s="10" t="s">
        <v>1326</v>
      </c>
      <c r="G93" s="10">
        <v>160</v>
      </c>
      <c r="H93" s="11">
        <v>0</v>
      </c>
      <c r="I93" s="11">
        <v>4.8</v>
      </c>
      <c r="J93" s="14" t="s">
        <v>1310</v>
      </c>
      <c r="K93" s="15"/>
      <c r="L93" s="16">
        <v>43831</v>
      </c>
    </row>
    <row r="94" ht="21.95" customHeight="1" spans="1:12">
      <c r="A94" s="6"/>
      <c r="B94" s="7"/>
      <c r="C94" s="8" t="s">
        <v>1338</v>
      </c>
      <c r="D94" s="8" t="s">
        <v>1339</v>
      </c>
      <c r="E94" s="9" t="s">
        <v>1440</v>
      </c>
      <c r="F94" s="10" t="s">
        <v>1341</v>
      </c>
      <c r="G94" s="10">
        <v>240</v>
      </c>
      <c r="H94" s="11">
        <v>0</v>
      </c>
      <c r="I94" s="11">
        <v>4.8</v>
      </c>
      <c r="J94" s="14" t="s">
        <v>1310</v>
      </c>
      <c r="K94" s="15"/>
      <c r="L94" s="16">
        <v>43831</v>
      </c>
    </row>
    <row r="95" ht="24.2" customHeight="1" spans="1:12">
      <c r="A95" s="6" t="s">
        <v>108</v>
      </c>
      <c r="B95" s="7" t="s">
        <v>1305</v>
      </c>
      <c r="C95" s="8" t="s">
        <v>1412</v>
      </c>
      <c r="D95" s="8" t="s">
        <v>1413</v>
      </c>
      <c r="E95" s="9" t="s">
        <v>1442</v>
      </c>
      <c r="F95" s="10" t="s">
        <v>1416</v>
      </c>
      <c r="G95" s="10">
        <v>4</v>
      </c>
      <c r="H95" s="11">
        <v>0</v>
      </c>
      <c r="I95" s="11">
        <v>9</v>
      </c>
      <c r="J95" s="14" t="s">
        <v>1310</v>
      </c>
      <c r="K95" s="15" t="s">
        <v>1443</v>
      </c>
      <c r="L95" s="16">
        <v>43831</v>
      </c>
    </row>
    <row r="96" ht="24.2" customHeight="1" spans="1:12">
      <c r="A96" s="6"/>
      <c r="B96" s="7"/>
      <c r="C96" s="8" t="s">
        <v>1357</v>
      </c>
      <c r="D96" s="8" t="s">
        <v>1358</v>
      </c>
      <c r="E96" s="9" t="s">
        <v>1442</v>
      </c>
      <c r="F96" s="10" t="s">
        <v>1416</v>
      </c>
      <c r="G96" s="10">
        <v>4</v>
      </c>
      <c r="H96" s="11">
        <v>0</v>
      </c>
      <c r="I96" s="11">
        <v>3</v>
      </c>
      <c r="J96" s="14" t="s">
        <v>1310</v>
      </c>
      <c r="K96" s="15" t="s">
        <v>1443</v>
      </c>
      <c r="L96" s="16">
        <v>43831</v>
      </c>
    </row>
    <row r="97" ht="24.2" customHeight="1" spans="1:12">
      <c r="A97" s="6"/>
      <c r="B97" s="7"/>
      <c r="C97" s="8" t="s">
        <v>1421</v>
      </c>
      <c r="D97" s="8" t="s">
        <v>1422</v>
      </c>
      <c r="E97" s="9" t="s">
        <v>1442</v>
      </c>
      <c r="F97" s="10" t="s">
        <v>1416</v>
      </c>
      <c r="G97" s="10">
        <v>1</v>
      </c>
      <c r="H97" s="11">
        <v>0</v>
      </c>
      <c r="I97" s="11">
        <v>2</v>
      </c>
      <c r="J97" s="14" t="s">
        <v>1310</v>
      </c>
      <c r="K97" s="15"/>
      <c r="L97" s="16">
        <v>44013</v>
      </c>
    </row>
    <row r="98" ht="21.95" customHeight="1" spans="1:12">
      <c r="A98" s="6"/>
      <c r="B98" s="7"/>
      <c r="C98" s="8" t="s">
        <v>1323</v>
      </c>
      <c r="D98" s="8" t="s">
        <v>1324</v>
      </c>
      <c r="E98" s="9" t="s">
        <v>1442</v>
      </c>
      <c r="F98" s="10" t="s">
        <v>1416</v>
      </c>
      <c r="G98" s="10">
        <v>4</v>
      </c>
      <c r="H98" s="11">
        <v>0</v>
      </c>
      <c r="I98" s="11">
        <v>3</v>
      </c>
      <c r="J98" s="14" t="s">
        <v>1310</v>
      </c>
      <c r="K98" s="15" t="s">
        <v>1443</v>
      </c>
      <c r="L98" s="16">
        <v>43466</v>
      </c>
    </row>
    <row r="99" ht="21.95" customHeight="1" spans="1:12">
      <c r="A99" s="6"/>
      <c r="B99" s="7"/>
      <c r="C99" s="8" t="s">
        <v>1338</v>
      </c>
      <c r="D99" s="8" t="s">
        <v>1339</v>
      </c>
      <c r="E99" s="9" t="s">
        <v>1442</v>
      </c>
      <c r="F99" s="10" t="s">
        <v>1416</v>
      </c>
      <c r="G99" s="10">
        <v>4</v>
      </c>
      <c r="H99" s="11">
        <v>0</v>
      </c>
      <c r="I99" s="11">
        <v>5</v>
      </c>
      <c r="J99" s="14" t="s">
        <v>1310</v>
      </c>
      <c r="K99" s="15"/>
      <c r="L99" s="16">
        <v>43831</v>
      </c>
    </row>
    <row r="100" ht="21.95" customHeight="1" spans="1:12">
      <c r="A100" s="6"/>
      <c r="B100" s="7"/>
      <c r="C100" s="8" t="s">
        <v>1444</v>
      </c>
      <c r="D100" s="8" t="s">
        <v>1445</v>
      </c>
      <c r="E100" s="9" t="s">
        <v>1442</v>
      </c>
      <c r="F100" s="10" t="s">
        <v>1416</v>
      </c>
      <c r="G100" s="10">
        <v>2</v>
      </c>
      <c r="H100" s="11">
        <v>0</v>
      </c>
      <c r="I100" s="11">
        <v>5</v>
      </c>
      <c r="J100" s="14" t="s">
        <v>1310</v>
      </c>
      <c r="K100" s="15"/>
      <c r="L100" s="16">
        <v>43891</v>
      </c>
    </row>
    <row r="101" ht="21.95" customHeight="1" spans="1:12">
      <c r="A101" s="6"/>
      <c r="B101" s="7"/>
      <c r="C101" s="8" t="s">
        <v>1400</v>
      </c>
      <c r="D101" s="8" t="s">
        <v>1401</v>
      </c>
      <c r="E101" s="9" t="s">
        <v>1442</v>
      </c>
      <c r="F101" s="10" t="s">
        <v>1313</v>
      </c>
      <c r="G101" s="10">
        <v>2</v>
      </c>
      <c r="H101" s="11">
        <v>0</v>
      </c>
      <c r="I101" s="11">
        <v>4</v>
      </c>
      <c r="J101" s="14" t="s">
        <v>1310</v>
      </c>
      <c r="K101" s="15"/>
      <c r="L101" s="16">
        <v>43891</v>
      </c>
    </row>
    <row r="102" ht="21.95" customHeight="1" spans="1:12">
      <c r="A102" s="6"/>
      <c r="B102" s="7"/>
      <c r="C102" s="8"/>
      <c r="D102" s="8"/>
      <c r="E102" s="9"/>
      <c r="F102" s="10"/>
      <c r="G102" s="10">
        <v>1</v>
      </c>
      <c r="H102" s="11">
        <v>0</v>
      </c>
      <c r="I102" s="11">
        <v>1</v>
      </c>
      <c r="J102" s="14" t="s">
        <v>1310</v>
      </c>
      <c r="K102" s="15"/>
      <c r="L102" s="16">
        <v>43952</v>
      </c>
    </row>
    <row r="103" ht="21.95" customHeight="1" spans="1:12">
      <c r="A103" s="6"/>
      <c r="B103" s="7"/>
      <c r="C103" s="8" t="s">
        <v>1342</v>
      </c>
      <c r="D103" s="8" t="s">
        <v>1343</v>
      </c>
      <c r="E103" s="9" t="s">
        <v>1442</v>
      </c>
      <c r="F103" s="10" t="s">
        <v>1313</v>
      </c>
      <c r="G103" s="10">
        <v>2</v>
      </c>
      <c r="H103" s="11">
        <v>0</v>
      </c>
      <c r="I103" s="11">
        <v>5</v>
      </c>
      <c r="J103" s="14" t="s">
        <v>1310</v>
      </c>
      <c r="K103" s="15"/>
      <c r="L103" s="16">
        <v>43891</v>
      </c>
    </row>
    <row r="104" ht="21.95" customHeight="1" spans="1:12">
      <c r="A104" s="17"/>
      <c r="B104" s="18"/>
      <c r="C104" s="19" t="s">
        <v>1314</v>
      </c>
      <c r="D104" s="19" t="s">
        <v>1315</v>
      </c>
      <c r="E104" s="20" t="s">
        <v>1442</v>
      </c>
      <c r="F104" s="10" t="s">
        <v>1313</v>
      </c>
      <c r="G104" s="10">
        <v>1</v>
      </c>
      <c r="H104" s="11">
        <v>0</v>
      </c>
      <c r="I104" s="11">
        <v>8</v>
      </c>
      <c r="J104" s="14" t="s">
        <v>1310</v>
      </c>
      <c r="K104" s="15"/>
      <c r="L104" s="16">
        <v>43831</v>
      </c>
    </row>
    <row r="105" ht="72.95" customHeight="1" spans="1:12">
      <c r="A105" s="21" t="s">
        <v>110</v>
      </c>
      <c r="B105" s="21" t="s">
        <v>1446</v>
      </c>
      <c r="C105" s="22"/>
      <c r="D105" s="22" t="s">
        <v>1447</v>
      </c>
      <c r="E105" s="23"/>
      <c r="F105" s="24" t="s">
        <v>1416</v>
      </c>
      <c r="G105" s="25">
        <v>1</v>
      </c>
      <c r="H105" s="26">
        <v>0.15</v>
      </c>
      <c r="I105" s="30">
        <v>1500</v>
      </c>
      <c r="J105" s="26" t="s">
        <v>1310</v>
      </c>
      <c r="K105" s="31" t="s">
        <v>1448</v>
      </c>
      <c r="L105" s="32">
        <v>43952</v>
      </c>
    </row>
    <row r="106" ht="17.1" customHeight="1" spans="1:12">
      <c r="A106" s="27" t="s">
        <v>110</v>
      </c>
      <c r="B106" s="6" t="s">
        <v>1305</v>
      </c>
      <c r="C106" s="28" t="s">
        <v>1449</v>
      </c>
      <c r="D106" s="28" t="s">
        <v>1450</v>
      </c>
      <c r="E106" s="29" t="s">
        <v>1451</v>
      </c>
      <c r="F106" s="10" t="s">
        <v>1452</v>
      </c>
      <c r="G106" s="10">
        <v>1</v>
      </c>
      <c r="H106" s="11">
        <v>0</v>
      </c>
      <c r="I106" s="11">
        <v>45</v>
      </c>
      <c r="J106" s="14" t="s">
        <v>1310</v>
      </c>
      <c r="K106" s="15"/>
      <c r="L106" s="16">
        <v>43831</v>
      </c>
    </row>
    <row r="107" ht="17.1" customHeight="1" spans="1:12">
      <c r="A107" s="27"/>
      <c r="B107" s="7"/>
      <c r="C107" s="8" t="s">
        <v>1327</v>
      </c>
      <c r="D107" s="8" t="s">
        <v>1328</v>
      </c>
      <c r="E107" s="9" t="s">
        <v>1451</v>
      </c>
      <c r="F107" s="10" t="s">
        <v>1341</v>
      </c>
      <c r="G107" s="10">
        <v>20</v>
      </c>
      <c r="H107" s="11">
        <v>0</v>
      </c>
      <c r="I107" s="11">
        <v>3</v>
      </c>
      <c r="J107" s="14" t="s">
        <v>1310</v>
      </c>
      <c r="K107" s="15"/>
      <c r="L107" s="16">
        <v>43831</v>
      </c>
    </row>
    <row r="108" ht="39" customHeight="1" spans="1:12">
      <c r="A108" s="27"/>
      <c r="B108" s="7"/>
      <c r="C108" s="8" t="s">
        <v>1318</v>
      </c>
      <c r="D108" s="8" t="s">
        <v>1319</v>
      </c>
      <c r="E108" s="9" t="s">
        <v>1451</v>
      </c>
      <c r="F108" s="10" t="s">
        <v>1313</v>
      </c>
      <c r="G108" s="10">
        <v>1</v>
      </c>
      <c r="H108" s="11">
        <v>0.01</v>
      </c>
      <c r="I108" s="11">
        <v>132.5</v>
      </c>
      <c r="J108" s="14" t="s">
        <v>1310</v>
      </c>
      <c r="K108" s="15" t="s">
        <v>1453</v>
      </c>
      <c r="L108" s="16">
        <v>43831</v>
      </c>
    </row>
    <row r="109" ht="17.1" customHeight="1" spans="1:12">
      <c r="A109" s="27"/>
      <c r="B109" s="7"/>
      <c r="C109" s="8" t="s">
        <v>1331</v>
      </c>
      <c r="D109" s="8" t="s">
        <v>1332</v>
      </c>
      <c r="E109" s="9" t="s">
        <v>1451</v>
      </c>
      <c r="F109" s="10" t="s">
        <v>1309</v>
      </c>
      <c r="G109" s="10">
        <v>30</v>
      </c>
      <c r="H109" s="11">
        <v>0</v>
      </c>
      <c r="I109" s="11">
        <v>21</v>
      </c>
      <c r="J109" s="14" t="s">
        <v>1310</v>
      </c>
      <c r="K109" s="15"/>
      <c r="L109" s="16">
        <v>43831</v>
      </c>
    </row>
    <row r="110" ht="17.1" customHeight="1" spans="1:12">
      <c r="A110" s="27"/>
      <c r="B110" s="7"/>
      <c r="C110" s="8" t="s">
        <v>1345</v>
      </c>
      <c r="D110" s="8" t="s">
        <v>1346</v>
      </c>
      <c r="E110" s="9" t="s">
        <v>1451</v>
      </c>
      <c r="F110" s="10" t="s">
        <v>1309</v>
      </c>
      <c r="G110" s="10">
        <v>50</v>
      </c>
      <c r="H110" s="11">
        <v>0</v>
      </c>
      <c r="I110" s="11">
        <v>10</v>
      </c>
      <c r="J110" s="14" t="s">
        <v>1310</v>
      </c>
      <c r="K110" s="15"/>
      <c r="L110" s="16">
        <v>43831</v>
      </c>
    </row>
    <row r="111" ht="17.1" customHeight="1" spans="1:12">
      <c r="A111" s="27"/>
      <c r="B111" s="7"/>
      <c r="C111" s="8" t="s">
        <v>1316</v>
      </c>
      <c r="D111" s="8" t="s">
        <v>1317</v>
      </c>
      <c r="E111" s="9" t="s">
        <v>1451</v>
      </c>
      <c r="F111" s="10" t="s">
        <v>1309</v>
      </c>
      <c r="G111" s="10">
        <v>10</v>
      </c>
      <c r="H111" s="11">
        <v>0</v>
      </c>
      <c r="I111" s="11">
        <v>5</v>
      </c>
      <c r="J111" s="14" t="s">
        <v>1310</v>
      </c>
      <c r="K111" s="15"/>
      <c r="L111" s="16">
        <v>43831</v>
      </c>
    </row>
    <row r="112" ht="17.1" customHeight="1" spans="1:12">
      <c r="A112" s="27"/>
      <c r="B112" s="7"/>
      <c r="C112" s="8" t="s">
        <v>1333</v>
      </c>
      <c r="D112" s="8" t="s">
        <v>1334</v>
      </c>
      <c r="E112" s="9" t="s">
        <v>1451</v>
      </c>
      <c r="F112" s="10" t="s">
        <v>1309</v>
      </c>
      <c r="G112" s="10">
        <v>1</v>
      </c>
      <c r="H112" s="11">
        <v>0.01</v>
      </c>
      <c r="I112" s="11">
        <v>70</v>
      </c>
      <c r="J112" s="14" t="s">
        <v>1310</v>
      </c>
      <c r="K112" s="15"/>
      <c r="L112" s="16">
        <v>43831</v>
      </c>
    </row>
    <row r="113" ht="17.1" customHeight="1" spans="1:12">
      <c r="A113" s="27"/>
      <c r="B113" s="7"/>
      <c r="C113" s="8" t="s">
        <v>1329</v>
      </c>
      <c r="D113" s="8" t="s">
        <v>1330</v>
      </c>
      <c r="E113" s="9" t="s">
        <v>1451</v>
      </c>
      <c r="F113" s="10" t="s">
        <v>1309</v>
      </c>
      <c r="G113" s="10">
        <v>20</v>
      </c>
      <c r="H113" s="11">
        <v>0</v>
      </c>
      <c r="I113" s="11">
        <v>4</v>
      </c>
      <c r="J113" s="14" t="s">
        <v>1310</v>
      </c>
      <c r="K113" s="15"/>
      <c r="L113" s="16">
        <v>43831</v>
      </c>
    </row>
    <row r="114" ht="17.1" customHeight="1" spans="1:12">
      <c r="A114" s="27"/>
      <c r="B114" s="7"/>
      <c r="C114" s="8" t="s">
        <v>1320</v>
      </c>
      <c r="D114" s="8" t="s">
        <v>1321</v>
      </c>
      <c r="E114" s="9" t="s">
        <v>1451</v>
      </c>
      <c r="F114" s="10" t="s">
        <v>1322</v>
      </c>
      <c r="G114" s="10">
        <v>15</v>
      </c>
      <c r="H114" s="11">
        <v>0</v>
      </c>
      <c r="I114" s="11">
        <v>15</v>
      </c>
      <c r="J114" s="14" t="s">
        <v>1310</v>
      </c>
      <c r="K114" s="15"/>
      <c r="L114" s="16">
        <v>43831</v>
      </c>
    </row>
    <row r="115" ht="18" customHeight="1" spans="1:12">
      <c r="A115" s="27"/>
      <c r="B115" s="7"/>
      <c r="C115" s="8" t="s">
        <v>1454</v>
      </c>
      <c r="D115" s="8" t="s">
        <v>1455</v>
      </c>
      <c r="E115" s="9" t="s">
        <v>1451</v>
      </c>
      <c r="F115" s="10" t="s">
        <v>1452</v>
      </c>
      <c r="G115" s="10">
        <v>2</v>
      </c>
      <c r="H115" s="11">
        <v>0</v>
      </c>
      <c r="I115" s="11">
        <v>50</v>
      </c>
      <c r="J115" s="14" t="s">
        <v>1310</v>
      </c>
      <c r="K115" s="15"/>
      <c r="L115" s="16">
        <v>43831</v>
      </c>
    </row>
    <row r="116" ht="17.1" customHeight="1" spans="1:12">
      <c r="A116" s="27"/>
      <c r="B116" s="7"/>
      <c r="C116" s="8" t="s">
        <v>1414</v>
      </c>
      <c r="D116" s="8" t="s">
        <v>1415</v>
      </c>
      <c r="E116" s="9" t="s">
        <v>1451</v>
      </c>
      <c r="F116" s="10" t="s">
        <v>1416</v>
      </c>
      <c r="G116" s="10">
        <v>1</v>
      </c>
      <c r="H116" s="11">
        <v>0.01</v>
      </c>
      <c r="I116" s="11">
        <v>100</v>
      </c>
      <c r="J116" s="14" t="s">
        <v>1310</v>
      </c>
      <c r="K116" s="15"/>
      <c r="L116" s="16">
        <v>43831</v>
      </c>
    </row>
    <row r="117" ht="17.1" customHeight="1" spans="1:12">
      <c r="A117" s="27"/>
      <c r="B117" s="7"/>
      <c r="C117" s="8" t="s">
        <v>1342</v>
      </c>
      <c r="D117" s="8" t="s">
        <v>1343</v>
      </c>
      <c r="E117" s="9" t="s">
        <v>1451</v>
      </c>
      <c r="F117" s="10" t="s">
        <v>1322</v>
      </c>
      <c r="G117" s="10">
        <v>20</v>
      </c>
      <c r="H117" s="11">
        <v>0</v>
      </c>
      <c r="I117" s="11">
        <v>7.6</v>
      </c>
      <c r="J117" s="14" t="s">
        <v>1310</v>
      </c>
      <c r="K117" s="15"/>
      <c r="L117" s="16">
        <v>43831</v>
      </c>
    </row>
    <row r="118" ht="17.1" customHeight="1" spans="1:12">
      <c r="A118" s="27"/>
      <c r="B118" s="7"/>
      <c r="C118" s="8" t="s">
        <v>1456</v>
      </c>
      <c r="D118" s="8" t="s">
        <v>1457</v>
      </c>
      <c r="E118" s="9" t="s">
        <v>1451</v>
      </c>
      <c r="F118" s="10" t="s">
        <v>1322</v>
      </c>
      <c r="G118" s="10">
        <v>15</v>
      </c>
      <c r="H118" s="11">
        <v>0</v>
      </c>
      <c r="I118" s="11">
        <v>15</v>
      </c>
      <c r="J118" s="14" t="s">
        <v>1310</v>
      </c>
      <c r="K118" s="15"/>
      <c r="L118" s="16">
        <v>43831</v>
      </c>
    </row>
    <row r="119" ht="17.1" customHeight="1" spans="1:12">
      <c r="A119" s="27"/>
      <c r="B119" s="7"/>
      <c r="C119" s="8" t="s">
        <v>1352</v>
      </c>
      <c r="D119" s="8" t="s">
        <v>1353</v>
      </c>
      <c r="E119" s="9" t="s">
        <v>1451</v>
      </c>
      <c r="F119" s="10" t="s">
        <v>1313</v>
      </c>
      <c r="G119" s="10">
        <v>1</v>
      </c>
      <c r="H119" s="11">
        <v>0</v>
      </c>
      <c r="I119" s="11">
        <v>30</v>
      </c>
      <c r="J119" s="14" t="s">
        <v>1310</v>
      </c>
      <c r="K119" s="15"/>
      <c r="L119" s="16">
        <v>43831</v>
      </c>
    </row>
    <row r="120" ht="17.1" customHeight="1" spans="1:12">
      <c r="A120" s="27"/>
      <c r="B120" s="7"/>
      <c r="C120" s="8" t="s">
        <v>1323</v>
      </c>
      <c r="D120" s="8" t="s">
        <v>1324</v>
      </c>
      <c r="E120" s="9" t="s">
        <v>1451</v>
      </c>
      <c r="F120" s="10" t="s">
        <v>1313</v>
      </c>
      <c r="G120" s="10">
        <v>1</v>
      </c>
      <c r="H120" s="11">
        <v>0</v>
      </c>
      <c r="I120" s="11">
        <v>5</v>
      </c>
      <c r="J120" s="14" t="s">
        <v>1310</v>
      </c>
      <c r="K120" s="15"/>
      <c r="L120" s="16">
        <v>43831</v>
      </c>
    </row>
    <row r="121" ht="17.1" customHeight="1" spans="1:12">
      <c r="A121" s="27"/>
      <c r="B121" s="7"/>
      <c r="C121" s="8" t="s">
        <v>1338</v>
      </c>
      <c r="D121" s="8" t="s">
        <v>1339</v>
      </c>
      <c r="E121" s="9" t="s">
        <v>1451</v>
      </c>
      <c r="F121" s="10" t="s">
        <v>1313</v>
      </c>
      <c r="G121" s="10">
        <v>1</v>
      </c>
      <c r="H121" s="11">
        <v>0</v>
      </c>
      <c r="I121" s="11">
        <v>10</v>
      </c>
      <c r="J121" s="14" t="s">
        <v>1310</v>
      </c>
      <c r="K121" s="15"/>
      <c r="L121" s="16">
        <v>43831</v>
      </c>
    </row>
    <row r="122" ht="78" customHeight="1" spans="1:12">
      <c r="A122" s="27"/>
      <c r="B122" s="7"/>
      <c r="C122" s="8" t="s">
        <v>1311</v>
      </c>
      <c r="D122" s="8" t="s">
        <v>1312</v>
      </c>
      <c r="E122" s="9" t="s">
        <v>1451</v>
      </c>
      <c r="F122" s="10" t="s">
        <v>1416</v>
      </c>
      <c r="G122" s="10">
        <v>1</v>
      </c>
      <c r="H122" s="11">
        <v>0.02</v>
      </c>
      <c r="I122" s="11">
        <v>165</v>
      </c>
      <c r="J122" s="14" t="s">
        <v>1310</v>
      </c>
      <c r="K122" s="15" t="s">
        <v>1458</v>
      </c>
      <c r="L122" s="16">
        <v>43831</v>
      </c>
    </row>
    <row r="123" ht="24.2" customHeight="1" spans="1:12">
      <c r="A123" s="27"/>
      <c r="B123" s="7"/>
      <c r="C123" s="8" t="s">
        <v>1357</v>
      </c>
      <c r="D123" s="8" t="s">
        <v>1358</v>
      </c>
      <c r="E123" s="9" t="s">
        <v>1451</v>
      </c>
      <c r="F123" s="10" t="s">
        <v>1416</v>
      </c>
      <c r="G123" s="10">
        <v>1</v>
      </c>
      <c r="H123" s="11">
        <v>0</v>
      </c>
      <c r="I123" s="11">
        <v>20</v>
      </c>
      <c r="J123" s="14" t="s">
        <v>1310</v>
      </c>
      <c r="K123" s="15"/>
      <c r="L123" s="16">
        <v>43831</v>
      </c>
    </row>
    <row r="124" ht="24.2" customHeight="1" spans="1:12">
      <c r="A124" s="27"/>
      <c r="B124" s="7"/>
      <c r="C124" s="8" t="s">
        <v>1412</v>
      </c>
      <c r="D124" s="8" t="s">
        <v>1413</v>
      </c>
      <c r="E124" s="9" t="s">
        <v>1451</v>
      </c>
      <c r="F124" s="10" t="s">
        <v>1416</v>
      </c>
      <c r="G124" s="10">
        <v>1</v>
      </c>
      <c r="H124" s="11">
        <v>0</v>
      </c>
      <c r="I124" s="11">
        <v>20</v>
      </c>
      <c r="J124" s="14" t="s">
        <v>1310</v>
      </c>
      <c r="K124" s="15"/>
      <c r="L124" s="16">
        <v>43831</v>
      </c>
    </row>
    <row r="125" ht="24.2" customHeight="1" spans="1:12">
      <c r="A125" s="27"/>
      <c r="B125" s="7"/>
      <c r="C125" s="8" t="s">
        <v>1421</v>
      </c>
      <c r="D125" s="8" t="s">
        <v>1422</v>
      </c>
      <c r="E125" s="9" t="s">
        <v>1451</v>
      </c>
      <c r="F125" s="10" t="s">
        <v>1416</v>
      </c>
      <c r="G125" s="10">
        <v>1</v>
      </c>
      <c r="H125" s="11">
        <v>0</v>
      </c>
      <c r="I125" s="11">
        <v>20</v>
      </c>
      <c r="J125" s="14" t="s">
        <v>1310</v>
      </c>
      <c r="K125" s="15"/>
      <c r="L125" s="16">
        <v>43831</v>
      </c>
    </row>
    <row r="126" ht="17.1" customHeight="1" spans="1:12">
      <c r="A126" s="27"/>
      <c r="B126" s="7"/>
      <c r="C126" s="8" t="s">
        <v>1336</v>
      </c>
      <c r="D126" s="8" t="s">
        <v>1337</v>
      </c>
      <c r="E126" s="9" t="s">
        <v>1451</v>
      </c>
      <c r="F126" s="10" t="s">
        <v>1416</v>
      </c>
      <c r="G126" s="10">
        <v>1</v>
      </c>
      <c r="H126" s="11">
        <v>0</v>
      </c>
      <c r="I126" s="11">
        <v>10</v>
      </c>
      <c r="J126" s="14" t="s">
        <v>1310</v>
      </c>
      <c r="K126" s="15"/>
      <c r="L126" s="16">
        <v>43831</v>
      </c>
    </row>
    <row r="127" ht="42" customHeight="1" spans="1:12">
      <c r="A127" s="27"/>
      <c r="B127" s="7"/>
      <c r="C127" s="8" t="s">
        <v>1417</v>
      </c>
      <c r="D127" s="8" t="s">
        <v>1418</v>
      </c>
      <c r="E127" s="9" t="s">
        <v>1451</v>
      </c>
      <c r="F127" s="10" t="s">
        <v>1416</v>
      </c>
      <c r="G127" s="10">
        <v>1</v>
      </c>
      <c r="H127" s="11">
        <v>0</v>
      </c>
      <c r="I127" s="11">
        <v>30</v>
      </c>
      <c r="J127" s="14" t="s">
        <v>1310</v>
      </c>
      <c r="K127" s="15" t="s">
        <v>1459</v>
      </c>
      <c r="L127" s="16">
        <v>43831</v>
      </c>
    </row>
    <row r="128" ht="17.1" customHeight="1" spans="1:12">
      <c r="A128" s="27"/>
      <c r="B128" s="7"/>
      <c r="C128" s="8" t="s">
        <v>1460</v>
      </c>
      <c r="D128" s="8" t="s">
        <v>1461</v>
      </c>
      <c r="E128" s="9" t="s">
        <v>1451</v>
      </c>
      <c r="F128" s="10" t="s">
        <v>1309</v>
      </c>
      <c r="G128" s="10">
        <v>30</v>
      </c>
      <c r="H128" s="11">
        <v>0</v>
      </c>
      <c r="I128" s="11">
        <v>6</v>
      </c>
      <c r="J128" s="14" t="s">
        <v>1310</v>
      </c>
      <c r="K128" s="15"/>
      <c r="L128" s="16">
        <v>43831</v>
      </c>
    </row>
    <row r="129" ht="17.1" customHeight="1" spans="1:12">
      <c r="A129" s="27"/>
      <c r="B129" s="7" t="s">
        <v>1462</v>
      </c>
      <c r="C129" s="8" t="s">
        <v>1377</v>
      </c>
      <c r="D129" s="8" t="s">
        <v>1378</v>
      </c>
      <c r="E129" s="9" t="s">
        <v>1451</v>
      </c>
      <c r="F129" s="10" t="s">
        <v>1309</v>
      </c>
      <c r="G129" s="10">
        <v>5</v>
      </c>
      <c r="H129" s="11">
        <v>0</v>
      </c>
      <c r="I129" s="11">
        <v>3.5</v>
      </c>
      <c r="J129" s="14" t="s">
        <v>1310</v>
      </c>
      <c r="K129" s="15"/>
      <c r="L129" s="16">
        <v>43831</v>
      </c>
    </row>
    <row r="130" ht="24.2" customHeight="1" spans="1:12">
      <c r="A130" s="27"/>
      <c r="B130" s="7"/>
      <c r="C130" s="8" t="s">
        <v>1363</v>
      </c>
      <c r="D130" s="8" t="s">
        <v>1364</v>
      </c>
      <c r="E130" s="9" t="s">
        <v>1451</v>
      </c>
      <c r="F130" s="10" t="s">
        <v>1309</v>
      </c>
      <c r="G130" s="10">
        <v>17</v>
      </c>
      <c r="H130" s="11">
        <v>0</v>
      </c>
      <c r="I130" s="11">
        <v>5.1</v>
      </c>
      <c r="J130" s="14" t="s">
        <v>1310</v>
      </c>
      <c r="K130" s="15"/>
      <c r="L130" s="16">
        <v>43831</v>
      </c>
    </row>
    <row r="131" ht="51" customHeight="1" spans="1:12">
      <c r="A131" s="27"/>
      <c r="B131" s="7"/>
      <c r="C131" s="8" t="s">
        <v>1417</v>
      </c>
      <c r="D131" s="8" t="s">
        <v>1418</v>
      </c>
      <c r="E131" s="9" t="s">
        <v>1451</v>
      </c>
      <c r="F131" s="10" t="s">
        <v>1416</v>
      </c>
      <c r="G131" s="10">
        <v>1</v>
      </c>
      <c r="H131" s="11">
        <v>0.01</v>
      </c>
      <c r="I131" s="11">
        <v>127</v>
      </c>
      <c r="J131" s="14" t="s">
        <v>1310</v>
      </c>
      <c r="K131" s="15" t="s">
        <v>1463</v>
      </c>
      <c r="L131" s="16">
        <v>43831</v>
      </c>
    </row>
    <row r="132" ht="48" customHeight="1" spans="1:12">
      <c r="A132" s="27"/>
      <c r="B132" s="7"/>
      <c r="C132" s="8" t="s">
        <v>1410</v>
      </c>
      <c r="D132" s="8" t="s">
        <v>1411</v>
      </c>
      <c r="E132" s="9" t="s">
        <v>1451</v>
      </c>
      <c r="F132" s="10" t="s">
        <v>1464</v>
      </c>
      <c r="G132" s="10">
        <v>1</v>
      </c>
      <c r="H132" s="11">
        <v>0.18</v>
      </c>
      <c r="I132" s="11">
        <v>1796.09</v>
      </c>
      <c r="J132" s="14" t="s">
        <v>1310</v>
      </c>
      <c r="K132" s="15" t="s">
        <v>1465</v>
      </c>
      <c r="L132" s="16">
        <v>43831</v>
      </c>
    </row>
    <row r="133" ht="90.95" customHeight="1" spans="1:12">
      <c r="A133" s="27"/>
      <c r="B133" s="7"/>
      <c r="C133" s="8" t="s">
        <v>1384</v>
      </c>
      <c r="D133" s="8" t="s">
        <v>1385</v>
      </c>
      <c r="E133" s="9" t="s">
        <v>1451</v>
      </c>
      <c r="F133" s="10" t="s">
        <v>1416</v>
      </c>
      <c r="G133" s="10">
        <v>1</v>
      </c>
      <c r="H133" s="11">
        <v>0.03</v>
      </c>
      <c r="I133" s="11">
        <v>330</v>
      </c>
      <c r="J133" s="14" t="s">
        <v>1310</v>
      </c>
      <c r="K133" s="15" t="s">
        <v>1466</v>
      </c>
      <c r="L133" s="16">
        <v>43831</v>
      </c>
    </row>
    <row r="134" ht="27" customHeight="1" spans="1:12">
      <c r="A134" s="27"/>
      <c r="B134" s="7"/>
      <c r="C134" s="8" t="s">
        <v>1467</v>
      </c>
      <c r="D134" s="8" t="s">
        <v>1468</v>
      </c>
      <c r="E134" s="9" t="s">
        <v>1451</v>
      </c>
      <c r="F134" s="10" t="s">
        <v>1416</v>
      </c>
      <c r="G134" s="10">
        <v>1</v>
      </c>
      <c r="H134" s="11">
        <v>0.06</v>
      </c>
      <c r="I134" s="11">
        <v>600</v>
      </c>
      <c r="J134" s="14" t="s">
        <v>1310</v>
      </c>
      <c r="K134" s="15" t="s">
        <v>1469</v>
      </c>
      <c r="L134" s="16">
        <v>43831</v>
      </c>
    </row>
    <row r="135" ht="17.1" customHeight="1" spans="1:12">
      <c r="A135" s="27"/>
      <c r="B135" s="7"/>
      <c r="C135" s="8" t="s">
        <v>1470</v>
      </c>
      <c r="D135" s="8" t="s">
        <v>1471</v>
      </c>
      <c r="E135" s="9" t="s">
        <v>1451</v>
      </c>
      <c r="F135" s="10" t="s">
        <v>1313</v>
      </c>
      <c r="G135" s="10">
        <v>1</v>
      </c>
      <c r="H135" s="11">
        <v>0.01</v>
      </c>
      <c r="I135" s="11">
        <v>70</v>
      </c>
      <c r="J135" s="14" t="s">
        <v>1310</v>
      </c>
      <c r="K135" s="15" t="s">
        <v>1472</v>
      </c>
      <c r="L135" s="16">
        <v>43831</v>
      </c>
    </row>
    <row r="136" ht="24.2" customHeight="1" spans="1:12">
      <c r="A136" s="27"/>
      <c r="B136" s="7"/>
      <c r="C136" s="8" t="s">
        <v>1421</v>
      </c>
      <c r="D136" s="8" t="s">
        <v>1422</v>
      </c>
      <c r="E136" s="9" t="s">
        <v>1451</v>
      </c>
      <c r="F136" s="10" t="s">
        <v>1416</v>
      </c>
      <c r="G136" s="10">
        <v>1</v>
      </c>
      <c r="H136" s="11">
        <v>0</v>
      </c>
      <c r="I136" s="11">
        <v>11</v>
      </c>
      <c r="J136" s="14" t="s">
        <v>1310</v>
      </c>
      <c r="K136" s="15"/>
      <c r="L136" s="16">
        <v>43831</v>
      </c>
    </row>
    <row r="137" ht="24.2" customHeight="1" spans="1:12">
      <c r="A137" s="27"/>
      <c r="B137" s="7"/>
      <c r="C137" s="8" t="s">
        <v>1357</v>
      </c>
      <c r="D137" s="8" t="s">
        <v>1358</v>
      </c>
      <c r="E137" s="9" t="s">
        <v>1451</v>
      </c>
      <c r="F137" s="10" t="s">
        <v>1416</v>
      </c>
      <c r="G137" s="10">
        <v>1</v>
      </c>
      <c r="H137" s="11">
        <v>0</v>
      </c>
      <c r="I137" s="11">
        <v>5</v>
      </c>
      <c r="J137" s="14" t="s">
        <v>1310</v>
      </c>
      <c r="K137" s="15"/>
      <c r="L137" s="16">
        <v>43831</v>
      </c>
    </row>
    <row r="138" ht="24.2" customHeight="1" spans="1:12">
      <c r="A138" s="27"/>
      <c r="B138" s="7"/>
      <c r="C138" s="8" t="s">
        <v>1412</v>
      </c>
      <c r="D138" s="8" t="s">
        <v>1413</v>
      </c>
      <c r="E138" s="9" t="s">
        <v>1451</v>
      </c>
      <c r="F138" s="10" t="s">
        <v>1416</v>
      </c>
      <c r="G138" s="10">
        <v>1</v>
      </c>
      <c r="H138" s="11">
        <v>0</v>
      </c>
      <c r="I138" s="11">
        <v>5</v>
      </c>
      <c r="J138" s="14" t="s">
        <v>1310</v>
      </c>
      <c r="K138" s="15"/>
      <c r="L138" s="16">
        <v>43831</v>
      </c>
    </row>
    <row r="139" ht="17.1" customHeight="1" spans="1:12">
      <c r="A139" s="27"/>
      <c r="B139" s="7"/>
      <c r="C139" s="8" t="s">
        <v>1336</v>
      </c>
      <c r="D139" s="8" t="s">
        <v>1337</v>
      </c>
      <c r="E139" s="9" t="s">
        <v>1451</v>
      </c>
      <c r="F139" s="10" t="s">
        <v>1416</v>
      </c>
      <c r="G139" s="10">
        <v>1</v>
      </c>
      <c r="H139" s="11">
        <v>0</v>
      </c>
      <c r="I139" s="11">
        <v>10</v>
      </c>
      <c r="J139" s="14" t="s">
        <v>1310</v>
      </c>
      <c r="K139" s="15"/>
      <c r="L139" s="16">
        <v>43831</v>
      </c>
    </row>
    <row r="140" ht="17.1" customHeight="1" spans="1:12">
      <c r="A140" s="27"/>
      <c r="B140" s="7"/>
      <c r="C140" s="8" t="s">
        <v>1456</v>
      </c>
      <c r="D140" s="8" t="s">
        <v>1457</v>
      </c>
      <c r="E140" s="9" t="s">
        <v>1451</v>
      </c>
      <c r="F140" s="10" t="s">
        <v>1309</v>
      </c>
      <c r="G140" s="10">
        <v>1</v>
      </c>
      <c r="H140" s="11">
        <v>0</v>
      </c>
      <c r="I140" s="11">
        <v>1.2</v>
      </c>
      <c r="J140" s="14" t="s">
        <v>1310</v>
      </c>
      <c r="K140" s="15" t="s">
        <v>1473</v>
      </c>
      <c r="L140" s="16">
        <v>43831</v>
      </c>
    </row>
    <row r="141" ht="17.1" customHeight="1" spans="1:12">
      <c r="A141" s="27"/>
      <c r="B141" s="7"/>
      <c r="C141" s="8" t="s">
        <v>1320</v>
      </c>
      <c r="D141" s="8" t="s">
        <v>1321</v>
      </c>
      <c r="E141" s="9" t="s">
        <v>1451</v>
      </c>
      <c r="F141" s="10" t="s">
        <v>1309</v>
      </c>
      <c r="G141" s="10">
        <v>1</v>
      </c>
      <c r="H141" s="11">
        <v>0</v>
      </c>
      <c r="I141" s="11">
        <v>1.2</v>
      </c>
      <c r="J141" s="14" t="s">
        <v>1310</v>
      </c>
      <c r="K141" s="15" t="s">
        <v>1474</v>
      </c>
      <c r="L141" s="16">
        <v>43831</v>
      </c>
    </row>
    <row r="142" ht="17.1" customHeight="1" spans="1:12">
      <c r="A142" s="27"/>
      <c r="B142" s="7"/>
      <c r="C142" s="8" t="s">
        <v>1323</v>
      </c>
      <c r="D142" s="8" t="s">
        <v>1324</v>
      </c>
      <c r="E142" s="9" t="s">
        <v>1451</v>
      </c>
      <c r="F142" s="10" t="s">
        <v>1313</v>
      </c>
      <c r="G142" s="10">
        <v>1</v>
      </c>
      <c r="H142" s="11">
        <v>0</v>
      </c>
      <c r="I142" s="11">
        <v>5</v>
      </c>
      <c r="J142" s="14" t="s">
        <v>1310</v>
      </c>
      <c r="K142" s="15" t="s">
        <v>1324</v>
      </c>
      <c r="L142" s="16">
        <v>43831</v>
      </c>
    </row>
    <row r="143" ht="17.1" customHeight="1" spans="1:12">
      <c r="A143" s="27"/>
      <c r="B143" s="7"/>
      <c r="C143" s="8" t="s">
        <v>1338</v>
      </c>
      <c r="D143" s="8" t="s">
        <v>1339</v>
      </c>
      <c r="E143" s="9" t="s">
        <v>1451</v>
      </c>
      <c r="F143" s="10" t="s">
        <v>1356</v>
      </c>
      <c r="G143" s="10">
        <v>100</v>
      </c>
      <c r="H143" s="11">
        <v>0</v>
      </c>
      <c r="I143" s="11">
        <v>3</v>
      </c>
      <c r="J143" s="14" t="s">
        <v>1310</v>
      </c>
      <c r="K143" s="15" t="s">
        <v>1339</v>
      </c>
      <c r="L143" s="16">
        <v>43831</v>
      </c>
    </row>
    <row r="144" ht="17.1" customHeight="1" spans="1:12">
      <c r="A144" s="27"/>
      <c r="B144" s="7"/>
      <c r="C144" s="8" t="s">
        <v>1342</v>
      </c>
      <c r="D144" s="8" t="s">
        <v>1343</v>
      </c>
      <c r="E144" s="9" t="s">
        <v>1451</v>
      </c>
      <c r="F144" s="10" t="s">
        <v>1475</v>
      </c>
      <c r="G144" s="10">
        <v>20</v>
      </c>
      <c r="H144" s="11">
        <v>0</v>
      </c>
      <c r="I144" s="11">
        <v>6</v>
      </c>
      <c r="J144" s="14" t="s">
        <v>1310</v>
      </c>
      <c r="K144" s="15"/>
      <c r="L144" s="16">
        <v>43831</v>
      </c>
    </row>
    <row r="145" ht="17.1" customHeight="1" spans="1:12">
      <c r="A145" s="27"/>
      <c r="B145" s="7"/>
      <c r="C145" s="8" t="s">
        <v>1318</v>
      </c>
      <c r="D145" s="8" t="s">
        <v>1319</v>
      </c>
      <c r="E145" s="9" t="s">
        <v>1451</v>
      </c>
      <c r="F145" s="10" t="s">
        <v>1309</v>
      </c>
      <c r="G145" s="10">
        <v>17</v>
      </c>
      <c r="H145" s="11">
        <v>0</v>
      </c>
      <c r="I145" s="11">
        <v>13.26</v>
      </c>
      <c r="J145" s="14" t="s">
        <v>1310</v>
      </c>
      <c r="K145" s="15"/>
      <c r="L145" s="16">
        <v>43831</v>
      </c>
    </row>
    <row r="146" ht="17.1" customHeight="1" spans="1:12">
      <c r="A146" s="27"/>
      <c r="B146" s="7"/>
      <c r="C146" s="8" t="s">
        <v>1306</v>
      </c>
      <c r="D146" s="8" t="s">
        <v>1307</v>
      </c>
      <c r="E146" s="9" t="s">
        <v>1451</v>
      </c>
      <c r="F146" s="10" t="s">
        <v>1309</v>
      </c>
      <c r="G146" s="10">
        <v>17</v>
      </c>
      <c r="H146" s="11">
        <v>0</v>
      </c>
      <c r="I146" s="11">
        <v>1.36</v>
      </c>
      <c r="J146" s="14" t="s">
        <v>1310</v>
      </c>
      <c r="K146" s="15"/>
      <c r="L146" s="16">
        <v>43831</v>
      </c>
    </row>
    <row r="147" ht="17.1" customHeight="1" spans="1:12">
      <c r="A147" s="33"/>
      <c r="B147" s="7"/>
      <c r="C147" s="8" t="s">
        <v>1460</v>
      </c>
      <c r="D147" s="8" t="s">
        <v>1461</v>
      </c>
      <c r="E147" s="9" t="s">
        <v>1451</v>
      </c>
      <c r="F147" s="10" t="s">
        <v>1309</v>
      </c>
      <c r="G147" s="10">
        <v>17</v>
      </c>
      <c r="H147" s="11">
        <v>0</v>
      </c>
      <c r="I147" s="11">
        <v>6.29</v>
      </c>
      <c r="J147" s="14" t="s">
        <v>1310</v>
      </c>
      <c r="K147" s="15"/>
      <c r="L147" s="16">
        <v>43831</v>
      </c>
    </row>
    <row r="148" ht="17.1" customHeight="1" spans="1:12">
      <c r="A148" s="6" t="s">
        <v>112</v>
      </c>
      <c r="B148" s="7" t="s">
        <v>1305</v>
      </c>
      <c r="C148" s="8" t="s">
        <v>1338</v>
      </c>
      <c r="D148" s="8" t="s">
        <v>1339</v>
      </c>
      <c r="E148" s="9" t="s">
        <v>1341</v>
      </c>
      <c r="F148" s="10" t="s">
        <v>1313</v>
      </c>
      <c r="G148" s="10">
        <v>1</v>
      </c>
      <c r="H148" s="11">
        <v>0</v>
      </c>
      <c r="I148" s="11">
        <v>8</v>
      </c>
      <c r="J148" s="14" t="s">
        <v>1310</v>
      </c>
      <c r="K148" s="15"/>
      <c r="L148" s="16">
        <v>43831</v>
      </c>
    </row>
    <row r="149" ht="24.2" customHeight="1" spans="1:12">
      <c r="A149" s="6"/>
      <c r="B149" s="7"/>
      <c r="C149" s="8" t="s">
        <v>1357</v>
      </c>
      <c r="D149" s="8" t="s">
        <v>1358</v>
      </c>
      <c r="E149" s="9" t="s">
        <v>1359</v>
      </c>
      <c r="F149" s="10" t="s">
        <v>1359</v>
      </c>
      <c r="G149" s="10">
        <v>40</v>
      </c>
      <c r="H149" s="11">
        <v>0</v>
      </c>
      <c r="I149" s="11">
        <v>2</v>
      </c>
      <c r="J149" s="14" t="s">
        <v>1310</v>
      </c>
      <c r="K149" s="15"/>
      <c r="L149" s="16">
        <v>43831</v>
      </c>
    </row>
    <row r="150" ht="17.1" customHeight="1" spans="1:12">
      <c r="A150" s="6"/>
      <c r="B150" s="7"/>
      <c r="C150" s="8" t="s">
        <v>1323</v>
      </c>
      <c r="D150" s="8" t="s">
        <v>1324</v>
      </c>
      <c r="E150" s="9" t="s">
        <v>1326</v>
      </c>
      <c r="F150" s="10" t="s">
        <v>1313</v>
      </c>
      <c r="G150" s="10">
        <v>4</v>
      </c>
      <c r="H150" s="11">
        <v>0</v>
      </c>
      <c r="I150" s="11">
        <v>4</v>
      </c>
      <c r="J150" s="14" t="s">
        <v>1310</v>
      </c>
      <c r="K150" s="15"/>
      <c r="L150" s="16">
        <v>43831</v>
      </c>
    </row>
    <row r="151" ht="17.1" customHeight="1" spans="1:12">
      <c r="A151" s="6"/>
      <c r="B151" s="7"/>
      <c r="C151" s="8" t="s">
        <v>1345</v>
      </c>
      <c r="D151" s="8" t="s">
        <v>1346</v>
      </c>
      <c r="E151" s="9" t="s">
        <v>1309</v>
      </c>
      <c r="F151" s="10" t="s">
        <v>1309</v>
      </c>
      <c r="G151" s="10">
        <v>2</v>
      </c>
      <c r="H151" s="11">
        <v>0</v>
      </c>
      <c r="I151" s="11">
        <v>0.4</v>
      </c>
      <c r="J151" s="14" t="s">
        <v>1310</v>
      </c>
      <c r="K151" s="15"/>
      <c r="L151" s="16">
        <v>43831</v>
      </c>
    </row>
    <row r="152" ht="24.2" customHeight="1" spans="1:12">
      <c r="A152" s="6"/>
      <c r="B152" s="7"/>
      <c r="C152" s="8" t="s">
        <v>1412</v>
      </c>
      <c r="D152" s="8" t="s">
        <v>1413</v>
      </c>
      <c r="E152" s="9" t="s">
        <v>1359</v>
      </c>
      <c r="F152" s="10" t="s">
        <v>1359</v>
      </c>
      <c r="G152" s="10">
        <v>10</v>
      </c>
      <c r="H152" s="11">
        <v>0</v>
      </c>
      <c r="I152" s="11">
        <v>1</v>
      </c>
      <c r="J152" s="14" t="s">
        <v>1310</v>
      </c>
      <c r="K152" s="15"/>
      <c r="L152" s="16">
        <v>43831</v>
      </c>
    </row>
    <row r="153" ht="17.1" customHeight="1" spans="1:12">
      <c r="A153" s="6"/>
      <c r="B153" s="7"/>
      <c r="C153" s="8" t="s">
        <v>1336</v>
      </c>
      <c r="D153" s="8" t="s">
        <v>1337</v>
      </c>
      <c r="E153" s="9" t="s">
        <v>1359</v>
      </c>
      <c r="F153" s="10" t="s">
        <v>1313</v>
      </c>
      <c r="G153" s="10">
        <v>10</v>
      </c>
      <c r="H153" s="11">
        <v>0</v>
      </c>
      <c r="I153" s="11">
        <v>5</v>
      </c>
      <c r="J153" s="14" t="s">
        <v>1310</v>
      </c>
      <c r="K153" s="15"/>
      <c r="L153" s="16">
        <v>43831</v>
      </c>
    </row>
    <row r="154" ht="17.1" customHeight="1" spans="1:12">
      <c r="A154" s="6"/>
      <c r="B154" s="7"/>
      <c r="C154" s="8" t="s">
        <v>1327</v>
      </c>
      <c r="D154" s="8" t="s">
        <v>1328</v>
      </c>
      <c r="E154" s="9" t="s">
        <v>1309</v>
      </c>
      <c r="F154" s="10" t="s">
        <v>1309</v>
      </c>
      <c r="G154" s="10">
        <v>3</v>
      </c>
      <c r="H154" s="11">
        <v>0</v>
      </c>
      <c r="I154" s="11">
        <v>0.75</v>
      </c>
      <c r="J154" s="14" t="s">
        <v>1310</v>
      </c>
      <c r="K154" s="15"/>
      <c r="L154" s="16">
        <v>43831</v>
      </c>
    </row>
    <row r="155" ht="17.1" customHeight="1" spans="1:12">
      <c r="A155" s="6"/>
      <c r="B155" s="7"/>
      <c r="C155" s="8" t="s">
        <v>1318</v>
      </c>
      <c r="D155" s="8" t="s">
        <v>1319</v>
      </c>
      <c r="E155" s="9" t="s">
        <v>1309</v>
      </c>
      <c r="F155" s="10" t="s">
        <v>1309</v>
      </c>
      <c r="G155" s="10">
        <v>10</v>
      </c>
      <c r="H155" s="11">
        <v>0</v>
      </c>
      <c r="I155" s="11">
        <v>5</v>
      </c>
      <c r="J155" s="14" t="s">
        <v>1310</v>
      </c>
      <c r="K155" s="15"/>
      <c r="L155" s="16">
        <v>43831</v>
      </c>
    </row>
    <row r="156" ht="33" customHeight="1" spans="1:12">
      <c r="A156" s="6" t="s">
        <v>114</v>
      </c>
      <c r="B156" s="7" t="s">
        <v>1305</v>
      </c>
      <c r="C156" s="8" t="s">
        <v>1476</v>
      </c>
      <c r="D156" s="8" t="s">
        <v>1477</v>
      </c>
      <c r="E156" s="9" t="s">
        <v>1308</v>
      </c>
      <c r="F156" s="10" t="s">
        <v>1313</v>
      </c>
      <c r="G156" s="10">
        <v>10</v>
      </c>
      <c r="H156" s="11">
        <v>0</v>
      </c>
      <c r="I156" s="11">
        <v>100</v>
      </c>
      <c r="J156" s="14" t="s">
        <v>1310</v>
      </c>
      <c r="K156" s="15" t="s">
        <v>1478</v>
      </c>
      <c r="L156" s="16">
        <v>43831</v>
      </c>
    </row>
    <row r="157" ht="30" customHeight="1" spans="1:12">
      <c r="A157" s="6"/>
      <c r="B157" s="7"/>
      <c r="C157" s="8" t="s">
        <v>1479</v>
      </c>
      <c r="D157" s="8" t="s">
        <v>1480</v>
      </c>
      <c r="E157" s="9" t="s">
        <v>1308</v>
      </c>
      <c r="F157" s="10" t="s">
        <v>1313</v>
      </c>
      <c r="G157" s="10">
        <v>12</v>
      </c>
      <c r="H157" s="11">
        <v>0</v>
      </c>
      <c r="I157" s="11">
        <v>24</v>
      </c>
      <c r="J157" s="14" t="s">
        <v>1310</v>
      </c>
      <c r="K157" s="15" t="s">
        <v>1481</v>
      </c>
      <c r="L157" s="16">
        <v>43831</v>
      </c>
    </row>
    <row r="158" ht="33" customHeight="1" spans="1:12">
      <c r="A158" s="6"/>
      <c r="B158" s="7"/>
      <c r="C158" s="8" t="s">
        <v>1314</v>
      </c>
      <c r="D158" s="8" t="s">
        <v>1315</v>
      </c>
      <c r="E158" s="9" t="s">
        <v>1308</v>
      </c>
      <c r="F158" s="10" t="s">
        <v>1313</v>
      </c>
      <c r="G158" s="10">
        <v>6</v>
      </c>
      <c r="H158" s="11">
        <v>0</v>
      </c>
      <c r="I158" s="11">
        <v>30</v>
      </c>
      <c r="J158" s="14" t="s">
        <v>1310</v>
      </c>
      <c r="K158" s="15" t="s">
        <v>1482</v>
      </c>
      <c r="L158" s="16">
        <v>43831</v>
      </c>
    </row>
    <row r="159" ht="54.95" customHeight="1" spans="1:12">
      <c r="A159" s="6"/>
      <c r="B159" s="7"/>
      <c r="C159" s="8" t="s">
        <v>1483</v>
      </c>
      <c r="D159" s="8" t="s">
        <v>1484</v>
      </c>
      <c r="E159" s="9" t="s">
        <v>1308</v>
      </c>
      <c r="F159" s="10" t="s">
        <v>1313</v>
      </c>
      <c r="G159" s="10">
        <v>10</v>
      </c>
      <c r="H159" s="11">
        <v>0</v>
      </c>
      <c r="I159" s="11">
        <v>280</v>
      </c>
      <c r="J159" s="14" t="s">
        <v>1310</v>
      </c>
      <c r="K159" s="15" t="s">
        <v>1485</v>
      </c>
      <c r="L159" s="16">
        <v>43831</v>
      </c>
    </row>
    <row r="160" ht="17.1" customHeight="1" spans="1:12">
      <c r="A160" s="6"/>
      <c r="B160" s="7"/>
      <c r="C160" s="8" t="s">
        <v>1384</v>
      </c>
      <c r="D160" s="8" t="s">
        <v>1385</v>
      </c>
      <c r="E160" s="9" t="s">
        <v>1308</v>
      </c>
      <c r="F160" s="10" t="s">
        <v>1359</v>
      </c>
      <c r="G160" s="10">
        <v>4</v>
      </c>
      <c r="H160" s="11">
        <v>0</v>
      </c>
      <c r="I160" s="11">
        <v>60</v>
      </c>
      <c r="J160" s="14" t="s">
        <v>1310</v>
      </c>
      <c r="K160" s="15" t="s">
        <v>1486</v>
      </c>
      <c r="L160" s="16">
        <v>43831</v>
      </c>
    </row>
    <row r="161" ht="89.1" customHeight="1" spans="1:12">
      <c r="A161" s="6"/>
      <c r="B161" s="7"/>
      <c r="C161" s="8" t="s">
        <v>1487</v>
      </c>
      <c r="D161" s="8" t="s">
        <v>1488</v>
      </c>
      <c r="E161" s="9" t="s">
        <v>1308</v>
      </c>
      <c r="F161" s="10" t="s">
        <v>1489</v>
      </c>
      <c r="G161" s="10">
        <v>16</v>
      </c>
      <c r="H161" s="11">
        <v>0.01</v>
      </c>
      <c r="I161" s="11">
        <v>1568</v>
      </c>
      <c r="J161" s="14" t="s">
        <v>1310</v>
      </c>
      <c r="K161" s="15" t="s">
        <v>1490</v>
      </c>
      <c r="L161" s="16">
        <v>43845</v>
      </c>
    </row>
    <row r="162" ht="60" customHeight="1" spans="1:12">
      <c r="A162" s="6"/>
      <c r="B162" s="7"/>
      <c r="C162" s="8" t="s">
        <v>1491</v>
      </c>
      <c r="D162" s="8" t="s">
        <v>1492</v>
      </c>
      <c r="E162" s="9" t="s">
        <v>1308</v>
      </c>
      <c r="F162" s="10" t="s">
        <v>1313</v>
      </c>
      <c r="G162" s="10">
        <v>4</v>
      </c>
      <c r="H162" s="11">
        <v>0</v>
      </c>
      <c r="I162" s="11">
        <v>180</v>
      </c>
      <c r="J162" s="14" t="s">
        <v>1310</v>
      </c>
      <c r="K162" s="15" t="s">
        <v>1493</v>
      </c>
      <c r="L162" s="16">
        <v>43831</v>
      </c>
    </row>
    <row r="163" ht="36.2" customHeight="1" spans="1:12">
      <c r="A163" s="6"/>
      <c r="B163" s="7"/>
      <c r="C163" s="8" t="s">
        <v>1494</v>
      </c>
      <c r="D163" s="8" t="s">
        <v>1495</v>
      </c>
      <c r="E163" s="9" t="s">
        <v>1308</v>
      </c>
      <c r="F163" s="10" t="s">
        <v>1313</v>
      </c>
      <c r="G163" s="10">
        <v>10</v>
      </c>
      <c r="H163" s="11">
        <v>0</v>
      </c>
      <c r="I163" s="11">
        <v>10</v>
      </c>
      <c r="J163" s="14" t="s">
        <v>1310</v>
      </c>
      <c r="K163" s="15" t="s">
        <v>1496</v>
      </c>
      <c r="L163" s="16">
        <v>43831</v>
      </c>
    </row>
    <row r="164" ht="24.2" customHeight="1" spans="1:12">
      <c r="A164" s="6"/>
      <c r="B164" s="7"/>
      <c r="C164" s="8" t="s">
        <v>1497</v>
      </c>
      <c r="D164" s="8" t="s">
        <v>1498</v>
      </c>
      <c r="E164" s="9" t="s">
        <v>1308</v>
      </c>
      <c r="F164" s="10" t="s">
        <v>1309</v>
      </c>
      <c r="G164" s="10">
        <v>8</v>
      </c>
      <c r="H164" s="11">
        <v>0</v>
      </c>
      <c r="I164" s="11">
        <v>4.8</v>
      </c>
      <c r="J164" s="14" t="s">
        <v>1310</v>
      </c>
      <c r="K164" s="15" t="s">
        <v>1499</v>
      </c>
      <c r="L164" s="16">
        <v>43952</v>
      </c>
    </row>
    <row r="165" ht="72" customHeight="1" spans="1:12">
      <c r="A165" s="6"/>
      <c r="B165" s="7"/>
      <c r="C165" s="8" t="s">
        <v>1500</v>
      </c>
      <c r="D165" s="8" t="s">
        <v>1501</v>
      </c>
      <c r="E165" s="9" t="s">
        <v>1308</v>
      </c>
      <c r="F165" s="10" t="s">
        <v>1489</v>
      </c>
      <c r="G165" s="10">
        <v>4</v>
      </c>
      <c r="H165" s="11">
        <v>0.01</v>
      </c>
      <c r="I165" s="11">
        <v>392</v>
      </c>
      <c r="J165" s="14" t="s">
        <v>1310</v>
      </c>
      <c r="K165" s="15" t="s">
        <v>1502</v>
      </c>
      <c r="L165" s="16">
        <v>43922</v>
      </c>
    </row>
    <row r="166" ht="32.1" customHeight="1" spans="1:12">
      <c r="A166" s="6"/>
      <c r="B166" s="7"/>
      <c r="C166" s="8" t="s">
        <v>1503</v>
      </c>
      <c r="D166" s="8" t="s">
        <v>1504</v>
      </c>
      <c r="E166" s="9" t="s">
        <v>1308</v>
      </c>
      <c r="F166" s="10" t="s">
        <v>1359</v>
      </c>
      <c r="G166" s="10">
        <v>10</v>
      </c>
      <c r="H166" s="11">
        <v>0</v>
      </c>
      <c r="I166" s="11">
        <v>8</v>
      </c>
      <c r="J166" s="14" t="s">
        <v>1310</v>
      </c>
      <c r="K166" s="15" t="s">
        <v>1505</v>
      </c>
      <c r="L166" s="16">
        <v>43952</v>
      </c>
    </row>
    <row r="167" ht="42" customHeight="1" spans="1:12">
      <c r="A167" s="6"/>
      <c r="B167" s="7"/>
      <c r="C167" s="8" t="s">
        <v>1444</v>
      </c>
      <c r="D167" s="8" t="s">
        <v>1445</v>
      </c>
      <c r="E167" s="9" t="s">
        <v>1308</v>
      </c>
      <c r="F167" s="10" t="s">
        <v>1309</v>
      </c>
      <c r="G167" s="10">
        <v>15</v>
      </c>
      <c r="H167" s="11">
        <v>0</v>
      </c>
      <c r="I167" s="11">
        <v>12</v>
      </c>
      <c r="J167" s="14" t="s">
        <v>1310</v>
      </c>
      <c r="K167" s="15" t="s">
        <v>1506</v>
      </c>
      <c r="L167" s="16">
        <v>43831</v>
      </c>
    </row>
    <row r="168" ht="17.1" customHeight="1" spans="1:12">
      <c r="A168" s="6" t="s">
        <v>116</v>
      </c>
      <c r="B168" s="7" t="s">
        <v>1305</v>
      </c>
      <c r="C168" s="8" t="s">
        <v>1331</v>
      </c>
      <c r="D168" s="8" t="s">
        <v>1332</v>
      </c>
      <c r="E168" s="9" t="s">
        <v>1308</v>
      </c>
      <c r="F168" s="10" t="s">
        <v>1322</v>
      </c>
      <c r="G168" s="10">
        <v>5</v>
      </c>
      <c r="H168" s="11">
        <v>0</v>
      </c>
      <c r="I168" s="11">
        <v>3</v>
      </c>
      <c r="J168" s="14" t="s">
        <v>1310</v>
      </c>
      <c r="K168" s="15"/>
      <c r="L168" s="16">
        <v>43831</v>
      </c>
    </row>
    <row r="169" ht="17.1" customHeight="1" spans="1:12">
      <c r="A169" s="6"/>
      <c r="B169" s="7"/>
      <c r="C169" s="8" t="s">
        <v>1400</v>
      </c>
      <c r="D169" s="8" t="s">
        <v>1401</v>
      </c>
      <c r="E169" s="9" t="s">
        <v>1308</v>
      </c>
      <c r="F169" s="10" t="s">
        <v>1309</v>
      </c>
      <c r="G169" s="10">
        <v>10</v>
      </c>
      <c r="H169" s="11">
        <v>0</v>
      </c>
      <c r="I169" s="11">
        <v>3</v>
      </c>
      <c r="J169" s="14" t="s">
        <v>1310</v>
      </c>
      <c r="K169" s="15"/>
      <c r="L169" s="16">
        <v>43768</v>
      </c>
    </row>
    <row r="170" ht="17.1" customHeight="1" spans="1:12">
      <c r="A170" s="6"/>
      <c r="B170" s="7"/>
      <c r="C170" s="8" t="s">
        <v>1491</v>
      </c>
      <c r="D170" s="8" t="s">
        <v>1492</v>
      </c>
      <c r="E170" s="9" t="s">
        <v>1308</v>
      </c>
      <c r="F170" s="10" t="s">
        <v>1309</v>
      </c>
      <c r="G170" s="10">
        <v>10</v>
      </c>
      <c r="H170" s="11">
        <v>0</v>
      </c>
      <c r="I170" s="11">
        <v>30</v>
      </c>
      <c r="J170" s="14" t="s">
        <v>1310</v>
      </c>
      <c r="K170" s="15"/>
      <c r="L170" s="16">
        <v>43831</v>
      </c>
    </row>
    <row r="171" ht="17.1" customHeight="1" spans="1:12">
      <c r="A171" s="6"/>
      <c r="B171" s="7"/>
      <c r="C171" s="8" t="s">
        <v>1320</v>
      </c>
      <c r="D171" s="8" t="s">
        <v>1321</v>
      </c>
      <c r="E171" s="9" t="s">
        <v>1308</v>
      </c>
      <c r="F171" s="10" t="s">
        <v>1309</v>
      </c>
      <c r="G171" s="10">
        <v>1</v>
      </c>
      <c r="H171" s="11">
        <v>0</v>
      </c>
      <c r="I171" s="11">
        <v>5</v>
      </c>
      <c r="J171" s="14" t="s">
        <v>1310</v>
      </c>
      <c r="K171" s="15"/>
      <c r="L171" s="16">
        <v>43831</v>
      </c>
    </row>
    <row r="172" ht="17.1" customHeight="1" spans="1:12">
      <c r="A172" s="6"/>
      <c r="B172" s="7"/>
      <c r="C172" s="8" t="s">
        <v>1352</v>
      </c>
      <c r="D172" s="8" t="s">
        <v>1353</v>
      </c>
      <c r="E172" s="9" t="s">
        <v>1308</v>
      </c>
      <c r="F172" s="10" t="s">
        <v>1424</v>
      </c>
      <c r="G172" s="10">
        <v>50</v>
      </c>
      <c r="H172" s="11">
        <v>0</v>
      </c>
      <c r="I172" s="11">
        <v>10</v>
      </c>
      <c r="J172" s="14" t="s">
        <v>1310</v>
      </c>
      <c r="K172" s="15"/>
      <c r="L172" s="16">
        <v>43831</v>
      </c>
    </row>
    <row r="173" ht="17.1" customHeight="1" spans="1:12">
      <c r="A173" s="6"/>
      <c r="B173" s="7"/>
      <c r="C173" s="8" t="s">
        <v>1384</v>
      </c>
      <c r="D173" s="8" t="s">
        <v>1385</v>
      </c>
      <c r="E173" s="9" t="s">
        <v>1308</v>
      </c>
      <c r="F173" s="10" t="s">
        <v>1359</v>
      </c>
      <c r="G173" s="10">
        <v>10</v>
      </c>
      <c r="H173" s="11">
        <v>0</v>
      </c>
      <c r="I173" s="11">
        <v>50</v>
      </c>
      <c r="J173" s="14" t="s">
        <v>1310</v>
      </c>
      <c r="K173" s="15"/>
      <c r="L173" s="16">
        <v>43831</v>
      </c>
    </row>
    <row r="174" ht="17.1" customHeight="1" spans="1:12">
      <c r="A174" s="6"/>
      <c r="B174" s="7"/>
      <c r="C174" s="8" t="s">
        <v>1404</v>
      </c>
      <c r="D174" s="8" t="s">
        <v>1405</v>
      </c>
      <c r="E174" s="9" t="s">
        <v>1308</v>
      </c>
      <c r="F174" s="10" t="s">
        <v>1322</v>
      </c>
      <c r="G174" s="10">
        <v>10</v>
      </c>
      <c r="H174" s="11">
        <v>0</v>
      </c>
      <c r="I174" s="11">
        <v>6</v>
      </c>
      <c r="J174" s="14" t="s">
        <v>1310</v>
      </c>
      <c r="K174" s="15"/>
      <c r="L174" s="16">
        <v>43831</v>
      </c>
    </row>
    <row r="175" ht="17.1" customHeight="1" spans="1:12">
      <c r="A175" s="6" t="s">
        <v>118</v>
      </c>
      <c r="B175" s="7" t="s">
        <v>1305</v>
      </c>
      <c r="C175" s="8" t="s">
        <v>1318</v>
      </c>
      <c r="D175" s="8" t="s">
        <v>1319</v>
      </c>
      <c r="E175" s="9" t="s">
        <v>1507</v>
      </c>
      <c r="F175" s="10" t="s">
        <v>1309</v>
      </c>
      <c r="G175" s="10">
        <v>6</v>
      </c>
      <c r="H175" s="11">
        <v>0</v>
      </c>
      <c r="I175" s="11">
        <v>2.4</v>
      </c>
      <c r="J175" s="14" t="s">
        <v>1310</v>
      </c>
      <c r="K175" s="15"/>
      <c r="L175" s="16">
        <v>43831</v>
      </c>
    </row>
    <row r="176" ht="15.95" customHeight="1" spans="1:12">
      <c r="A176" s="6"/>
      <c r="B176" s="7"/>
      <c r="C176" s="8" t="s">
        <v>1329</v>
      </c>
      <c r="D176" s="8" t="s">
        <v>1330</v>
      </c>
      <c r="E176" s="9" t="s">
        <v>1508</v>
      </c>
      <c r="F176" s="10" t="s">
        <v>1309</v>
      </c>
      <c r="G176" s="10">
        <v>2</v>
      </c>
      <c r="H176" s="11">
        <v>0</v>
      </c>
      <c r="I176" s="11">
        <v>1.2</v>
      </c>
      <c r="J176" s="14" t="s">
        <v>1310</v>
      </c>
      <c r="K176" s="15"/>
      <c r="L176" s="16">
        <v>43831</v>
      </c>
    </row>
    <row r="177" ht="17.1" customHeight="1" spans="1:12">
      <c r="A177" s="6"/>
      <c r="B177" s="7"/>
      <c r="C177" s="8"/>
      <c r="D177" s="8"/>
      <c r="E177" s="9" t="s">
        <v>1509</v>
      </c>
      <c r="F177" s="10" t="s">
        <v>1309</v>
      </c>
      <c r="G177" s="10">
        <v>1</v>
      </c>
      <c r="H177" s="11">
        <v>0</v>
      </c>
      <c r="I177" s="11">
        <v>5</v>
      </c>
      <c r="J177" s="14" t="s">
        <v>1310</v>
      </c>
      <c r="K177" s="15"/>
      <c r="L177" s="16">
        <v>43831</v>
      </c>
    </row>
    <row r="178" ht="17.1" customHeight="1" spans="1:12">
      <c r="A178" s="6"/>
      <c r="B178" s="7"/>
      <c r="C178" s="8" t="s">
        <v>1345</v>
      </c>
      <c r="D178" s="8" t="s">
        <v>1346</v>
      </c>
      <c r="E178" s="9" t="s">
        <v>1308</v>
      </c>
      <c r="F178" s="10" t="s">
        <v>1309</v>
      </c>
      <c r="G178" s="10">
        <v>4</v>
      </c>
      <c r="H178" s="11">
        <v>0</v>
      </c>
      <c r="I178" s="11">
        <v>0.72</v>
      </c>
      <c r="J178" s="14" t="s">
        <v>1310</v>
      </c>
      <c r="K178" s="15"/>
      <c r="L178" s="16">
        <v>43831</v>
      </c>
    </row>
    <row r="179" ht="17.1" customHeight="1" spans="1:12">
      <c r="A179" s="6"/>
      <c r="B179" s="7"/>
      <c r="C179" s="8" t="s">
        <v>1327</v>
      </c>
      <c r="D179" s="8" t="s">
        <v>1328</v>
      </c>
      <c r="E179" s="9" t="s">
        <v>1510</v>
      </c>
      <c r="F179" s="10" t="s">
        <v>1309</v>
      </c>
      <c r="G179" s="10">
        <v>10</v>
      </c>
      <c r="H179" s="11">
        <v>0</v>
      </c>
      <c r="I179" s="11">
        <v>0.9</v>
      </c>
      <c r="J179" s="14" t="s">
        <v>1310</v>
      </c>
      <c r="K179" s="15"/>
      <c r="L179" s="16">
        <v>43831</v>
      </c>
    </row>
    <row r="180" ht="17.1" customHeight="1" spans="1:12">
      <c r="A180" s="6"/>
      <c r="B180" s="7"/>
      <c r="C180" s="8" t="s">
        <v>1417</v>
      </c>
      <c r="D180" s="8" t="s">
        <v>1418</v>
      </c>
      <c r="E180" s="9" t="s">
        <v>1511</v>
      </c>
      <c r="F180" s="10" t="s">
        <v>1512</v>
      </c>
      <c r="G180" s="10">
        <v>12</v>
      </c>
      <c r="H180" s="11">
        <v>0</v>
      </c>
      <c r="I180" s="11">
        <v>12</v>
      </c>
      <c r="J180" s="14" t="s">
        <v>1310</v>
      </c>
      <c r="K180" s="15"/>
      <c r="L180" s="16">
        <v>43831</v>
      </c>
    </row>
    <row r="181" ht="17.1" customHeight="1" spans="1:12">
      <c r="A181" s="6"/>
      <c r="B181" s="7"/>
      <c r="C181" s="8" t="s">
        <v>1338</v>
      </c>
      <c r="D181" s="8" t="s">
        <v>1339</v>
      </c>
      <c r="E181" s="9" t="s">
        <v>1513</v>
      </c>
      <c r="F181" s="10" t="s">
        <v>1341</v>
      </c>
      <c r="G181" s="10">
        <v>166</v>
      </c>
      <c r="H181" s="11">
        <v>0</v>
      </c>
      <c r="I181" s="11">
        <v>4.98</v>
      </c>
      <c r="J181" s="14" t="s">
        <v>1310</v>
      </c>
      <c r="K181" s="15"/>
      <c r="L181" s="16">
        <v>43831</v>
      </c>
    </row>
    <row r="182" ht="17.1" customHeight="1" spans="1:12">
      <c r="A182" s="6"/>
      <c r="B182" s="7"/>
      <c r="C182" s="8" t="s">
        <v>1342</v>
      </c>
      <c r="D182" s="8" t="s">
        <v>1343</v>
      </c>
      <c r="E182" s="9" t="s">
        <v>1514</v>
      </c>
      <c r="F182" s="10" t="s">
        <v>1309</v>
      </c>
      <c r="G182" s="10">
        <v>12</v>
      </c>
      <c r="H182" s="11">
        <v>0</v>
      </c>
      <c r="I182" s="11">
        <v>4.8</v>
      </c>
      <c r="J182" s="14" t="s">
        <v>1310</v>
      </c>
      <c r="K182" s="15"/>
      <c r="L182" s="16">
        <v>43831</v>
      </c>
    </row>
    <row r="183" ht="17.1" customHeight="1" spans="1:12">
      <c r="A183" s="6"/>
      <c r="B183" s="7"/>
      <c r="C183" s="8" t="s">
        <v>1352</v>
      </c>
      <c r="D183" s="8" t="s">
        <v>1353</v>
      </c>
      <c r="E183" s="9" t="s">
        <v>1308</v>
      </c>
      <c r="F183" s="10" t="s">
        <v>1373</v>
      </c>
      <c r="G183" s="10">
        <v>20</v>
      </c>
      <c r="H183" s="11">
        <v>0</v>
      </c>
      <c r="I183" s="11">
        <v>13</v>
      </c>
      <c r="J183" s="14" t="s">
        <v>1310</v>
      </c>
      <c r="K183" s="15"/>
      <c r="L183" s="16">
        <v>43831</v>
      </c>
    </row>
    <row r="184" ht="24.2" customHeight="1" spans="1:12">
      <c r="A184" s="6"/>
      <c r="B184" s="7"/>
      <c r="C184" s="8" t="s">
        <v>1412</v>
      </c>
      <c r="D184" s="8" t="s">
        <v>1413</v>
      </c>
      <c r="E184" s="9" t="s">
        <v>1515</v>
      </c>
      <c r="F184" s="10" t="s">
        <v>1359</v>
      </c>
      <c r="G184" s="10">
        <v>120</v>
      </c>
      <c r="H184" s="11">
        <v>0</v>
      </c>
      <c r="I184" s="11">
        <v>2.4</v>
      </c>
      <c r="J184" s="14" t="s">
        <v>1310</v>
      </c>
      <c r="K184" s="15"/>
      <c r="L184" s="16">
        <v>43831</v>
      </c>
    </row>
    <row r="185" ht="24" customHeight="1" spans="1:12">
      <c r="A185" s="6"/>
      <c r="B185" s="7"/>
      <c r="C185" s="8" t="s">
        <v>1336</v>
      </c>
      <c r="D185" s="8" t="s">
        <v>1337</v>
      </c>
      <c r="E185" s="9" t="s">
        <v>1516</v>
      </c>
      <c r="F185" s="10" t="s">
        <v>1313</v>
      </c>
      <c r="G185" s="10">
        <v>20</v>
      </c>
      <c r="H185" s="11">
        <v>0</v>
      </c>
      <c r="I185" s="11">
        <v>5</v>
      </c>
      <c r="J185" s="14" t="s">
        <v>1310</v>
      </c>
      <c r="K185" s="15"/>
      <c r="L185" s="16">
        <v>43831</v>
      </c>
    </row>
    <row r="186" ht="24.95" customHeight="1" spans="1:12">
      <c r="A186" s="6"/>
      <c r="B186" s="7"/>
      <c r="C186" s="8" t="s">
        <v>1323</v>
      </c>
      <c r="D186" s="8" t="s">
        <v>1324</v>
      </c>
      <c r="E186" s="9" t="s">
        <v>1517</v>
      </c>
      <c r="F186" s="10" t="s">
        <v>1326</v>
      </c>
      <c r="G186" s="10">
        <v>80</v>
      </c>
      <c r="H186" s="11">
        <v>0</v>
      </c>
      <c r="I186" s="11">
        <v>2.4</v>
      </c>
      <c r="J186" s="14" t="s">
        <v>1310</v>
      </c>
      <c r="K186" s="15"/>
      <c r="L186" s="16">
        <v>43831</v>
      </c>
    </row>
    <row r="187" ht="17.1" customHeight="1" spans="1:12">
      <c r="A187" s="6" t="s">
        <v>120</v>
      </c>
      <c r="B187" s="7" t="s">
        <v>1305</v>
      </c>
      <c r="C187" s="8" t="s">
        <v>1345</v>
      </c>
      <c r="D187" s="8" t="s">
        <v>1346</v>
      </c>
      <c r="E187" s="9" t="s">
        <v>1354</v>
      </c>
      <c r="F187" s="10" t="s">
        <v>1309</v>
      </c>
      <c r="G187" s="10">
        <v>4</v>
      </c>
      <c r="H187" s="11">
        <v>0</v>
      </c>
      <c r="I187" s="11">
        <v>1</v>
      </c>
      <c r="J187" s="14" t="s">
        <v>1310</v>
      </c>
      <c r="K187" s="15"/>
      <c r="L187" s="16">
        <v>43831</v>
      </c>
    </row>
    <row r="188" ht="17.1" customHeight="1" spans="1:12">
      <c r="A188" s="6"/>
      <c r="B188" s="7"/>
      <c r="C188" s="8" t="s">
        <v>1333</v>
      </c>
      <c r="D188" s="8" t="s">
        <v>1334</v>
      </c>
      <c r="E188" s="9" t="s">
        <v>1518</v>
      </c>
      <c r="F188" s="10" t="s">
        <v>1309</v>
      </c>
      <c r="G188" s="10">
        <v>1</v>
      </c>
      <c r="H188" s="11">
        <v>0</v>
      </c>
      <c r="I188" s="11">
        <v>2</v>
      </c>
      <c r="J188" s="14" t="s">
        <v>1310</v>
      </c>
      <c r="K188" s="15"/>
      <c r="L188" s="16">
        <v>43831</v>
      </c>
    </row>
    <row r="189" ht="17.1" customHeight="1" spans="1:12">
      <c r="A189" s="6"/>
      <c r="B189" s="7"/>
      <c r="C189" s="8" t="s">
        <v>1318</v>
      </c>
      <c r="D189" s="8" t="s">
        <v>1319</v>
      </c>
      <c r="E189" s="9" t="s">
        <v>1354</v>
      </c>
      <c r="F189" s="10" t="s">
        <v>1309</v>
      </c>
      <c r="G189" s="10">
        <v>5</v>
      </c>
      <c r="H189" s="11">
        <v>0</v>
      </c>
      <c r="I189" s="11">
        <v>3</v>
      </c>
      <c r="J189" s="14" t="s">
        <v>1310</v>
      </c>
      <c r="K189" s="15"/>
      <c r="L189" s="16">
        <v>43864</v>
      </c>
    </row>
    <row r="190" ht="17.1" customHeight="1" spans="1:12">
      <c r="A190" s="6"/>
      <c r="B190" s="7"/>
      <c r="C190" s="8" t="s">
        <v>1342</v>
      </c>
      <c r="D190" s="8" t="s">
        <v>1343</v>
      </c>
      <c r="E190" s="9" t="s">
        <v>1518</v>
      </c>
      <c r="F190" s="10" t="s">
        <v>1309</v>
      </c>
      <c r="G190" s="10">
        <v>3</v>
      </c>
      <c r="H190" s="11">
        <v>0</v>
      </c>
      <c r="I190" s="11">
        <v>1.8</v>
      </c>
      <c r="J190" s="14" t="s">
        <v>1310</v>
      </c>
      <c r="K190" s="15"/>
      <c r="L190" s="16">
        <v>43831</v>
      </c>
    </row>
    <row r="191" ht="17.1" customHeight="1" spans="1:12">
      <c r="A191" s="6"/>
      <c r="B191" s="7"/>
      <c r="C191" s="8" t="s">
        <v>1352</v>
      </c>
      <c r="D191" s="8" t="s">
        <v>1353</v>
      </c>
      <c r="E191" s="9" t="s">
        <v>1518</v>
      </c>
      <c r="F191" s="10" t="s">
        <v>1373</v>
      </c>
      <c r="G191" s="10">
        <v>1</v>
      </c>
      <c r="H191" s="11">
        <v>0</v>
      </c>
      <c r="I191" s="11">
        <v>2</v>
      </c>
      <c r="J191" s="14" t="s">
        <v>1310</v>
      </c>
      <c r="K191" s="15"/>
      <c r="L191" s="16">
        <v>43832</v>
      </c>
    </row>
    <row r="192" ht="24.2" customHeight="1" spans="1:12">
      <c r="A192" s="6"/>
      <c r="B192" s="7"/>
      <c r="C192" s="8" t="s">
        <v>1357</v>
      </c>
      <c r="D192" s="8" t="s">
        <v>1358</v>
      </c>
      <c r="E192" s="9" t="s">
        <v>1518</v>
      </c>
      <c r="F192" s="10" t="s">
        <v>1313</v>
      </c>
      <c r="G192" s="10">
        <v>1</v>
      </c>
      <c r="H192" s="11">
        <v>0</v>
      </c>
      <c r="I192" s="11">
        <v>2</v>
      </c>
      <c r="J192" s="14" t="s">
        <v>1310</v>
      </c>
      <c r="K192" s="15"/>
      <c r="L192" s="16">
        <v>43831</v>
      </c>
    </row>
    <row r="193" ht="17.1" customHeight="1" spans="1:12">
      <c r="A193" s="6"/>
      <c r="B193" s="7"/>
      <c r="C193" s="8" t="s">
        <v>1323</v>
      </c>
      <c r="D193" s="8" t="s">
        <v>1324</v>
      </c>
      <c r="E193" s="9" t="s">
        <v>1354</v>
      </c>
      <c r="F193" s="10" t="s">
        <v>1424</v>
      </c>
      <c r="G193" s="10">
        <v>100</v>
      </c>
      <c r="H193" s="11">
        <v>0</v>
      </c>
      <c r="I193" s="11">
        <v>3</v>
      </c>
      <c r="J193" s="14" t="s">
        <v>1310</v>
      </c>
      <c r="K193" s="15"/>
      <c r="L193" s="16">
        <v>43831</v>
      </c>
    </row>
    <row r="194" ht="17.1" customHeight="1" spans="1:12">
      <c r="A194" s="6"/>
      <c r="B194" s="7"/>
      <c r="C194" s="8" t="s">
        <v>1336</v>
      </c>
      <c r="D194" s="8" t="s">
        <v>1337</v>
      </c>
      <c r="E194" s="9" t="s">
        <v>1518</v>
      </c>
      <c r="F194" s="10" t="s">
        <v>1313</v>
      </c>
      <c r="G194" s="10">
        <v>1</v>
      </c>
      <c r="H194" s="11">
        <v>0</v>
      </c>
      <c r="I194" s="11">
        <v>18</v>
      </c>
      <c r="J194" s="14" t="s">
        <v>1310</v>
      </c>
      <c r="K194" s="15"/>
      <c r="L194" s="16">
        <v>43831</v>
      </c>
    </row>
    <row r="195" ht="17.1" customHeight="1" spans="1:12">
      <c r="A195" s="6"/>
      <c r="B195" s="7"/>
      <c r="C195" s="8" t="s">
        <v>1348</v>
      </c>
      <c r="D195" s="8" t="s">
        <v>1349</v>
      </c>
      <c r="E195" s="9" t="s">
        <v>1354</v>
      </c>
      <c r="F195" s="10" t="s">
        <v>1309</v>
      </c>
      <c r="G195" s="10">
        <v>1</v>
      </c>
      <c r="H195" s="11">
        <v>0</v>
      </c>
      <c r="I195" s="11">
        <v>0.2</v>
      </c>
      <c r="J195" s="14" t="s">
        <v>1310</v>
      </c>
      <c r="K195" s="15"/>
      <c r="L195" s="16">
        <v>43832</v>
      </c>
    </row>
    <row r="196" ht="17.1" customHeight="1" spans="1:12">
      <c r="A196" s="6"/>
      <c r="B196" s="7"/>
      <c r="C196" s="8" t="s">
        <v>1327</v>
      </c>
      <c r="D196" s="8" t="s">
        <v>1328</v>
      </c>
      <c r="E196" s="9" t="s">
        <v>1354</v>
      </c>
      <c r="F196" s="10" t="s">
        <v>1309</v>
      </c>
      <c r="G196" s="10">
        <v>4</v>
      </c>
      <c r="H196" s="11">
        <v>0</v>
      </c>
      <c r="I196" s="11">
        <v>0.8</v>
      </c>
      <c r="J196" s="14" t="s">
        <v>1310</v>
      </c>
      <c r="K196" s="15"/>
      <c r="L196" s="16">
        <v>43831</v>
      </c>
    </row>
    <row r="197" ht="17.1" customHeight="1" spans="1:12">
      <c r="A197" s="6"/>
      <c r="B197" s="7"/>
      <c r="C197" s="8" t="s">
        <v>1338</v>
      </c>
      <c r="D197" s="8" t="s">
        <v>1339</v>
      </c>
      <c r="E197" s="9" t="s">
        <v>1354</v>
      </c>
      <c r="F197" s="10" t="s">
        <v>1313</v>
      </c>
      <c r="G197" s="10">
        <v>1</v>
      </c>
      <c r="H197" s="11">
        <v>0</v>
      </c>
      <c r="I197" s="11">
        <v>3</v>
      </c>
      <c r="J197" s="14" t="s">
        <v>1310</v>
      </c>
      <c r="K197" s="15"/>
      <c r="L197" s="16">
        <v>43832</v>
      </c>
    </row>
    <row r="198" ht="17.1" customHeight="1" spans="1:12">
      <c r="A198" s="6"/>
      <c r="B198" s="7"/>
      <c r="C198" s="8" t="s">
        <v>1331</v>
      </c>
      <c r="D198" s="8" t="s">
        <v>1332</v>
      </c>
      <c r="E198" s="9" t="s">
        <v>1354</v>
      </c>
      <c r="F198" s="10" t="s">
        <v>1309</v>
      </c>
      <c r="G198" s="10">
        <v>3</v>
      </c>
      <c r="H198" s="11">
        <v>0</v>
      </c>
      <c r="I198" s="11">
        <v>1.8</v>
      </c>
      <c r="J198" s="14" t="s">
        <v>1310</v>
      </c>
      <c r="K198" s="15"/>
      <c r="L198" s="16">
        <v>43832</v>
      </c>
    </row>
    <row r="199" ht="24.2" customHeight="1" spans="1:12">
      <c r="A199" s="6"/>
      <c r="B199" s="7"/>
      <c r="C199" s="8" t="s">
        <v>1412</v>
      </c>
      <c r="D199" s="8" t="s">
        <v>1413</v>
      </c>
      <c r="E199" s="9" t="s">
        <v>1518</v>
      </c>
      <c r="F199" s="10" t="s">
        <v>1313</v>
      </c>
      <c r="G199" s="10">
        <v>1</v>
      </c>
      <c r="H199" s="11">
        <v>0</v>
      </c>
      <c r="I199" s="11">
        <v>2</v>
      </c>
      <c r="J199" s="14" t="s">
        <v>1310</v>
      </c>
      <c r="K199" s="15"/>
      <c r="L199" s="16">
        <v>43831</v>
      </c>
    </row>
    <row r="200" ht="17.1" customHeight="1" spans="1:12">
      <c r="A200" s="6" t="s">
        <v>122</v>
      </c>
      <c r="B200" s="7" t="s">
        <v>1305</v>
      </c>
      <c r="C200" s="8" t="s">
        <v>1323</v>
      </c>
      <c r="D200" s="8" t="s">
        <v>1324</v>
      </c>
      <c r="E200" s="9" t="s">
        <v>1519</v>
      </c>
      <c r="F200" s="10" t="s">
        <v>1326</v>
      </c>
      <c r="G200" s="10">
        <v>24</v>
      </c>
      <c r="H200" s="11">
        <v>0</v>
      </c>
      <c r="I200" s="11">
        <v>0.72</v>
      </c>
      <c r="J200" s="14" t="s">
        <v>1310</v>
      </c>
      <c r="K200" s="15"/>
      <c r="L200" s="16">
        <v>43854</v>
      </c>
    </row>
    <row r="201" ht="24.2" customHeight="1" spans="1:12">
      <c r="A201" s="6"/>
      <c r="B201" s="7"/>
      <c r="C201" s="8" t="s">
        <v>1357</v>
      </c>
      <c r="D201" s="8" t="s">
        <v>1358</v>
      </c>
      <c r="E201" s="9" t="s">
        <v>1313</v>
      </c>
      <c r="F201" s="10" t="s">
        <v>1313</v>
      </c>
      <c r="G201" s="10">
        <v>4</v>
      </c>
      <c r="H201" s="11">
        <v>0</v>
      </c>
      <c r="I201" s="11">
        <v>2</v>
      </c>
      <c r="J201" s="14" t="s">
        <v>1310</v>
      </c>
      <c r="K201" s="15"/>
      <c r="L201" s="16">
        <v>43934</v>
      </c>
    </row>
    <row r="202" ht="24.2" customHeight="1" spans="1:12">
      <c r="A202" s="6"/>
      <c r="B202" s="7"/>
      <c r="C202" s="8" t="s">
        <v>1412</v>
      </c>
      <c r="D202" s="8" t="s">
        <v>1413</v>
      </c>
      <c r="E202" s="9" t="s">
        <v>1313</v>
      </c>
      <c r="F202" s="10" t="s">
        <v>1313</v>
      </c>
      <c r="G202" s="10">
        <v>4</v>
      </c>
      <c r="H202" s="11">
        <v>0</v>
      </c>
      <c r="I202" s="11">
        <v>2</v>
      </c>
      <c r="J202" s="14" t="s">
        <v>1310</v>
      </c>
      <c r="K202" s="15"/>
      <c r="L202" s="16">
        <v>43872</v>
      </c>
    </row>
    <row r="203" ht="24.2" customHeight="1" spans="1:12">
      <c r="A203" s="6"/>
      <c r="B203" s="7"/>
      <c r="C203" s="8" t="s">
        <v>1520</v>
      </c>
      <c r="D203" s="8" t="s">
        <v>1521</v>
      </c>
      <c r="E203" s="9" t="s">
        <v>1359</v>
      </c>
      <c r="F203" s="10" t="s">
        <v>1359</v>
      </c>
      <c r="G203" s="10">
        <v>5</v>
      </c>
      <c r="H203" s="11">
        <v>0</v>
      </c>
      <c r="I203" s="11">
        <v>2.25</v>
      </c>
      <c r="J203" s="14" t="s">
        <v>1310</v>
      </c>
      <c r="K203" s="15"/>
      <c r="L203" s="16">
        <v>43900</v>
      </c>
    </row>
    <row r="204" ht="17.1" customHeight="1" spans="1:12">
      <c r="A204" s="6"/>
      <c r="B204" s="7"/>
      <c r="C204" s="8" t="s">
        <v>1336</v>
      </c>
      <c r="D204" s="8" t="s">
        <v>1337</v>
      </c>
      <c r="E204" s="9" t="s">
        <v>1313</v>
      </c>
      <c r="F204" s="10" t="s">
        <v>1313</v>
      </c>
      <c r="G204" s="10">
        <v>6</v>
      </c>
      <c r="H204" s="11">
        <v>0</v>
      </c>
      <c r="I204" s="11">
        <v>6</v>
      </c>
      <c r="J204" s="14" t="s">
        <v>1310</v>
      </c>
      <c r="K204" s="15"/>
      <c r="L204" s="16">
        <v>43905</v>
      </c>
    </row>
    <row r="205" ht="17.1" customHeight="1" spans="1:12">
      <c r="A205" s="6"/>
      <c r="B205" s="7"/>
      <c r="C205" s="8" t="s">
        <v>1342</v>
      </c>
      <c r="D205" s="8" t="s">
        <v>1343</v>
      </c>
      <c r="E205" s="9" t="s">
        <v>1309</v>
      </c>
      <c r="F205" s="10" t="s">
        <v>1309</v>
      </c>
      <c r="G205" s="10">
        <v>8</v>
      </c>
      <c r="H205" s="11">
        <v>0</v>
      </c>
      <c r="I205" s="11">
        <v>6</v>
      </c>
      <c r="J205" s="14" t="s">
        <v>1310</v>
      </c>
      <c r="K205" s="15"/>
      <c r="L205" s="16">
        <v>43900</v>
      </c>
    </row>
    <row r="206" ht="17.1" customHeight="1" spans="1:12">
      <c r="A206" s="6"/>
      <c r="B206" s="7"/>
      <c r="C206" s="8" t="s">
        <v>1345</v>
      </c>
      <c r="D206" s="8" t="s">
        <v>1346</v>
      </c>
      <c r="E206" s="9" t="s">
        <v>1309</v>
      </c>
      <c r="F206" s="10" t="s">
        <v>1309</v>
      </c>
      <c r="G206" s="10">
        <v>5</v>
      </c>
      <c r="H206" s="11">
        <v>0</v>
      </c>
      <c r="I206" s="11">
        <v>2.5</v>
      </c>
      <c r="J206" s="14" t="s">
        <v>1310</v>
      </c>
      <c r="K206" s="15"/>
      <c r="L206" s="16">
        <v>43873</v>
      </c>
    </row>
    <row r="207" ht="17.1" customHeight="1" spans="1:12">
      <c r="A207" s="6"/>
      <c r="B207" s="7"/>
      <c r="C207" s="8" t="s">
        <v>1318</v>
      </c>
      <c r="D207" s="8" t="s">
        <v>1319</v>
      </c>
      <c r="E207" s="9" t="s">
        <v>1309</v>
      </c>
      <c r="F207" s="10" t="s">
        <v>1309</v>
      </c>
      <c r="G207" s="10">
        <v>13</v>
      </c>
      <c r="H207" s="11">
        <v>0</v>
      </c>
      <c r="I207" s="11">
        <v>7.8</v>
      </c>
      <c r="J207" s="14" t="s">
        <v>1310</v>
      </c>
      <c r="K207" s="15"/>
      <c r="L207" s="16">
        <v>43797</v>
      </c>
    </row>
    <row r="208" ht="17.1" customHeight="1" spans="1:12">
      <c r="A208" s="6"/>
      <c r="B208" s="7"/>
      <c r="C208" s="8" t="s">
        <v>1377</v>
      </c>
      <c r="D208" s="8" t="s">
        <v>1378</v>
      </c>
      <c r="E208" s="9" t="s">
        <v>1309</v>
      </c>
      <c r="F208" s="10" t="s">
        <v>1309</v>
      </c>
      <c r="G208" s="10">
        <v>1</v>
      </c>
      <c r="H208" s="11">
        <v>0</v>
      </c>
      <c r="I208" s="11">
        <v>0.6</v>
      </c>
      <c r="J208" s="14" t="s">
        <v>1310</v>
      </c>
      <c r="K208" s="15"/>
      <c r="L208" s="16">
        <v>43900</v>
      </c>
    </row>
    <row r="209" ht="24.2" customHeight="1" spans="1:12">
      <c r="A209" s="6"/>
      <c r="B209" s="7"/>
      <c r="C209" s="8" t="s">
        <v>1421</v>
      </c>
      <c r="D209" s="8" t="s">
        <v>1422</v>
      </c>
      <c r="E209" s="9" t="s">
        <v>1313</v>
      </c>
      <c r="F209" s="10" t="s">
        <v>1313</v>
      </c>
      <c r="G209" s="10">
        <v>4</v>
      </c>
      <c r="H209" s="11">
        <v>0</v>
      </c>
      <c r="I209" s="11">
        <v>0.8</v>
      </c>
      <c r="J209" s="14" t="s">
        <v>1310</v>
      </c>
      <c r="K209" s="15"/>
      <c r="L209" s="16">
        <v>43985</v>
      </c>
    </row>
    <row r="210" ht="22.7" customHeight="1" spans="1:12">
      <c r="A210" s="6"/>
      <c r="B210" s="7"/>
      <c r="C210" s="8" t="s">
        <v>1331</v>
      </c>
      <c r="D210" s="8" t="s">
        <v>1332</v>
      </c>
      <c r="E210" s="9" t="s">
        <v>1522</v>
      </c>
      <c r="F210" s="10" t="s">
        <v>1309</v>
      </c>
      <c r="G210" s="10">
        <v>6</v>
      </c>
      <c r="H210" s="11">
        <v>0</v>
      </c>
      <c r="I210" s="11">
        <v>3.6</v>
      </c>
      <c r="J210" s="14" t="s">
        <v>1310</v>
      </c>
      <c r="K210" s="15"/>
      <c r="L210" s="16">
        <v>43873</v>
      </c>
    </row>
    <row r="211" ht="17.1" customHeight="1" spans="1:12">
      <c r="A211" s="6"/>
      <c r="B211" s="7"/>
      <c r="C211" s="8" t="s">
        <v>1460</v>
      </c>
      <c r="D211" s="8" t="s">
        <v>1461</v>
      </c>
      <c r="E211" s="9" t="s">
        <v>1523</v>
      </c>
      <c r="F211" s="10" t="s">
        <v>1309</v>
      </c>
      <c r="G211" s="10">
        <v>5</v>
      </c>
      <c r="H211" s="11">
        <v>0</v>
      </c>
      <c r="I211" s="11">
        <v>1.5</v>
      </c>
      <c r="J211" s="14" t="s">
        <v>1310</v>
      </c>
      <c r="K211" s="15"/>
      <c r="L211" s="16">
        <v>43901</v>
      </c>
    </row>
    <row r="212" ht="17.1" customHeight="1" spans="1:12">
      <c r="A212" s="6"/>
      <c r="B212" s="7"/>
      <c r="C212" s="8" t="s">
        <v>1348</v>
      </c>
      <c r="D212" s="8" t="s">
        <v>1349</v>
      </c>
      <c r="E212" s="9" t="s">
        <v>1523</v>
      </c>
      <c r="F212" s="10" t="s">
        <v>1309</v>
      </c>
      <c r="G212" s="10">
        <v>2</v>
      </c>
      <c r="H212" s="11">
        <v>0</v>
      </c>
      <c r="I212" s="11">
        <v>0.6</v>
      </c>
      <c r="J212" s="14" t="s">
        <v>1310</v>
      </c>
      <c r="K212" s="15"/>
      <c r="L212" s="16">
        <v>43839</v>
      </c>
    </row>
    <row r="213" ht="22.7" customHeight="1" spans="1:12">
      <c r="A213" s="6"/>
      <c r="B213" s="7"/>
      <c r="C213" s="8" t="s">
        <v>1316</v>
      </c>
      <c r="D213" s="8" t="s">
        <v>1317</v>
      </c>
      <c r="E213" s="9" t="s">
        <v>1524</v>
      </c>
      <c r="F213" s="10" t="s">
        <v>1309</v>
      </c>
      <c r="G213" s="10">
        <v>3</v>
      </c>
      <c r="H213" s="11">
        <v>0</v>
      </c>
      <c r="I213" s="11">
        <v>1.2</v>
      </c>
      <c r="J213" s="14" t="s">
        <v>1310</v>
      </c>
      <c r="K213" s="15"/>
      <c r="L213" s="16">
        <v>43931</v>
      </c>
    </row>
    <row r="214" ht="17.1" customHeight="1" spans="1:12">
      <c r="A214" s="6"/>
      <c r="B214" s="7"/>
      <c r="C214" s="8" t="s">
        <v>1333</v>
      </c>
      <c r="D214" s="8" t="s">
        <v>1334</v>
      </c>
      <c r="E214" s="9" t="s">
        <v>1334</v>
      </c>
      <c r="F214" s="10" t="s">
        <v>1309</v>
      </c>
      <c r="G214" s="10">
        <v>1</v>
      </c>
      <c r="H214" s="11">
        <v>0</v>
      </c>
      <c r="I214" s="11">
        <v>1.87</v>
      </c>
      <c r="J214" s="14" t="s">
        <v>1310</v>
      </c>
      <c r="K214" s="15"/>
      <c r="L214" s="16">
        <v>43868</v>
      </c>
    </row>
    <row r="215" ht="17.1" customHeight="1" spans="1:12">
      <c r="A215" s="6"/>
      <c r="B215" s="7"/>
      <c r="C215" s="8" t="s">
        <v>1525</v>
      </c>
      <c r="D215" s="8" t="s">
        <v>1526</v>
      </c>
      <c r="E215" s="9" t="s">
        <v>1526</v>
      </c>
      <c r="F215" s="10" t="s">
        <v>1309</v>
      </c>
      <c r="G215" s="10">
        <v>1</v>
      </c>
      <c r="H215" s="11">
        <v>0</v>
      </c>
      <c r="I215" s="11">
        <v>1</v>
      </c>
      <c r="J215" s="14" t="s">
        <v>1310</v>
      </c>
      <c r="K215" s="15"/>
      <c r="L215" s="16">
        <v>43838</v>
      </c>
    </row>
    <row r="216" ht="17.1" customHeight="1" spans="1:12">
      <c r="A216" s="6"/>
      <c r="B216" s="7"/>
      <c r="C216" s="8" t="s">
        <v>1527</v>
      </c>
      <c r="D216" s="8" t="s">
        <v>1528</v>
      </c>
      <c r="E216" s="9" t="s">
        <v>1528</v>
      </c>
      <c r="F216" s="10" t="s">
        <v>1529</v>
      </c>
      <c r="G216" s="10">
        <v>1</v>
      </c>
      <c r="H216" s="11">
        <v>0</v>
      </c>
      <c r="I216" s="11">
        <v>0.2</v>
      </c>
      <c r="J216" s="14" t="s">
        <v>1310</v>
      </c>
      <c r="K216" s="15"/>
      <c r="L216" s="16">
        <v>43900</v>
      </c>
    </row>
    <row r="217" ht="17.1" customHeight="1" spans="1:12">
      <c r="A217" s="6"/>
      <c r="B217" s="7"/>
      <c r="C217" s="8" t="s">
        <v>1327</v>
      </c>
      <c r="D217" s="8" t="s">
        <v>1328</v>
      </c>
      <c r="E217" s="9" t="s">
        <v>1328</v>
      </c>
      <c r="F217" s="10" t="s">
        <v>1309</v>
      </c>
      <c r="G217" s="10">
        <v>6</v>
      </c>
      <c r="H217" s="11">
        <v>0</v>
      </c>
      <c r="I217" s="11">
        <v>1.2</v>
      </c>
      <c r="J217" s="14" t="s">
        <v>1310</v>
      </c>
      <c r="K217" s="15"/>
      <c r="L217" s="16">
        <v>43900</v>
      </c>
    </row>
    <row r="218" ht="17.1" customHeight="1" spans="1:12">
      <c r="A218" s="6"/>
      <c r="B218" s="7"/>
      <c r="C218" s="8" t="s">
        <v>1530</v>
      </c>
      <c r="D218" s="8" t="s">
        <v>1531</v>
      </c>
      <c r="E218" s="9" t="s">
        <v>1531</v>
      </c>
      <c r="F218" s="10" t="s">
        <v>1309</v>
      </c>
      <c r="G218" s="10">
        <v>2</v>
      </c>
      <c r="H218" s="11">
        <v>0</v>
      </c>
      <c r="I218" s="11">
        <v>0.2</v>
      </c>
      <c r="J218" s="14" t="s">
        <v>1310</v>
      </c>
      <c r="K218" s="15"/>
      <c r="L218" s="16">
        <v>43900</v>
      </c>
    </row>
    <row r="219" ht="17.1" customHeight="1" spans="1:12">
      <c r="A219" s="6"/>
      <c r="B219" s="7"/>
      <c r="C219" s="8" t="s">
        <v>1320</v>
      </c>
      <c r="D219" s="8" t="s">
        <v>1321</v>
      </c>
      <c r="E219" s="9" t="s">
        <v>1474</v>
      </c>
      <c r="F219" s="10" t="s">
        <v>1309</v>
      </c>
      <c r="G219" s="10">
        <v>3</v>
      </c>
      <c r="H219" s="11">
        <v>0</v>
      </c>
      <c r="I219" s="11">
        <v>1.2</v>
      </c>
      <c r="J219" s="14" t="s">
        <v>1310</v>
      </c>
      <c r="K219" s="15"/>
      <c r="L219" s="16">
        <v>43903</v>
      </c>
    </row>
    <row r="220" ht="24.2" customHeight="1" spans="1:12">
      <c r="A220" s="6"/>
      <c r="B220" s="7"/>
      <c r="C220" s="8" t="s">
        <v>1363</v>
      </c>
      <c r="D220" s="8" t="s">
        <v>1364</v>
      </c>
      <c r="E220" s="9" t="s">
        <v>1365</v>
      </c>
      <c r="F220" s="10" t="s">
        <v>1309</v>
      </c>
      <c r="G220" s="10">
        <v>1</v>
      </c>
      <c r="H220" s="11">
        <v>0</v>
      </c>
      <c r="I220" s="11">
        <v>0.8</v>
      </c>
      <c r="J220" s="14" t="s">
        <v>1310</v>
      </c>
      <c r="K220" s="15"/>
      <c r="L220" s="16">
        <v>44000</v>
      </c>
    </row>
    <row r="221" ht="17.1" customHeight="1" spans="1:12">
      <c r="A221" s="6"/>
      <c r="B221" s="7"/>
      <c r="C221" s="8" t="s">
        <v>1352</v>
      </c>
      <c r="D221" s="8" t="s">
        <v>1353</v>
      </c>
      <c r="E221" s="9" t="s">
        <v>1353</v>
      </c>
      <c r="F221" s="10" t="s">
        <v>1313</v>
      </c>
      <c r="G221" s="10">
        <v>1</v>
      </c>
      <c r="H221" s="11">
        <v>0</v>
      </c>
      <c r="I221" s="11">
        <v>26.1</v>
      </c>
      <c r="J221" s="14" t="s">
        <v>1310</v>
      </c>
      <c r="K221" s="15"/>
      <c r="L221" s="16">
        <v>43871</v>
      </c>
    </row>
    <row r="222" ht="17.1" customHeight="1" spans="1:12">
      <c r="A222" s="6"/>
      <c r="B222" s="7"/>
      <c r="C222" s="8" t="s">
        <v>1338</v>
      </c>
      <c r="D222" s="8" t="s">
        <v>1339</v>
      </c>
      <c r="E222" s="9" t="s">
        <v>1341</v>
      </c>
      <c r="F222" s="10" t="s">
        <v>1341</v>
      </c>
      <c r="G222" s="10">
        <v>50</v>
      </c>
      <c r="H222" s="11">
        <v>0</v>
      </c>
      <c r="I222" s="11">
        <v>1.5</v>
      </c>
      <c r="J222" s="14" t="s">
        <v>1310</v>
      </c>
      <c r="K222" s="15"/>
      <c r="L222" s="16">
        <v>43908</v>
      </c>
    </row>
    <row r="223" ht="24.2" customHeight="1" spans="1:12">
      <c r="A223" s="6"/>
      <c r="B223" s="7"/>
      <c r="C223" s="8" t="s">
        <v>1369</v>
      </c>
      <c r="D223" s="8" t="s">
        <v>1370</v>
      </c>
      <c r="E223" s="9" t="s">
        <v>1313</v>
      </c>
      <c r="F223" s="10" t="s">
        <v>1313</v>
      </c>
      <c r="G223" s="10">
        <v>1</v>
      </c>
      <c r="H223" s="11">
        <v>0</v>
      </c>
      <c r="I223" s="11">
        <v>8.6</v>
      </c>
      <c r="J223" s="14" t="s">
        <v>1310</v>
      </c>
      <c r="K223" s="15"/>
      <c r="L223" s="16">
        <v>43549</v>
      </c>
    </row>
    <row r="224" ht="17.1" customHeight="1" spans="1:12">
      <c r="A224" s="6"/>
      <c r="B224" s="7"/>
      <c r="C224" s="8" t="s">
        <v>1417</v>
      </c>
      <c r="D224" s="8" t="s">
        <v>1418</v>
      </c>
      <c r="E224" s="9" t="s">
        <v>1313</v>
      </c>
      <c r="F224" s="10" t="s">
        <v>1313</v>
      </c>
      <c r="G224" s="10">
        <v>4</v>
      </c>
      <c r="H224" s="11">
        <v>0</v>
      </c>
      <c r="I224" s="11">
        <v>3.2</v>
      </c>
      <c r="J224" s="14" t="s">
        <v>1310</v>
      </c>
      <c r="K224" s="15"/>
      <c r="L224" s="16">
        <v>43823</v>
      </c>
    </row>
    <row r="225" ht="22.7" customHeight="1" spans="1:12">
      <c r="A225" s="6" t="s">
        <v>124</v>
      </c>
      <c r="B225" s="7" t="s">
        <v>1305</v>
      </c>
      <c r="C225" s="8" t="s">
        <v>1323</v>
      </c>
      <c r="D225" s="8" t="s">
        <v>1324</v>
      </c>
      <c r="E225" s="9" t="s">
        <v>1532</v>
      </c>
      <c r="F225" s="10" t="s">
        <v>1326</v>
      </c>
      <c r="G225" s="10">
        <v>10</v>
      </c>
      <c r="H225" s="11">
        <v>0</v>
      </c>
      <c r="I225" s="11">
        <v>0.3</v>
      </c>
      <c r="J225" s="14" t="s">
        <v>1310</v>
      </c>
      <c r="K225" s="15"/>
      <c r="L225" s="16">
        <v>43895</v>
      </c>
    </row>
    <row r="226" ht="22.7" customHeight="1" spans="1:12">
      <c r="A226" s="6"/>
      <c r="B226" s="7"/>
      <c r="C226" s="8" t="s">
        <v>1338</v>
      </c>
      <c r="D226" s="8" t="s">
        <v>1339</v>
      </c>
      <c r="E226" s="9" t="s">
        <v>1533</v>
      </c>
      <c r="F226" s="10" t="s">
        <v>1341</v>
      </c>
      <c r="G226" s="10">
        <v>10</v>
      </c>
      <c r="H226" s="11">
        <v>0</v>
      </c>
      <c r="I226" s="11">
        <v>0.3</v>
      </c>
      <c r="J226" s="14" t="s">
        <v>1310</v>
      </c>
      <c r="K226" s="15"/>
      <c r="L226" s="16">
        <v>43909</v>
      </c>
    </row>
    <row r="227" ht="22.7" customHeight="1" spans="1:12">
      <c r="A227" s="6"/>
      <c r="B227" s="7"/>
      <c r="C227" s="8" t="s">
        <v>1336</v>
      </c>
      <c r="D227" s="8" t="s">
        <v>1337</v>
      </c>
      <c r="E227" s="9" t="s">
        <v>1534</v>
      </c>
      <c r="F227" s="10" t="s">
        <v>1359</v>
      </c>
      <c r="G227" s="10">
        <v>2</v>
      </c>
      <c r="H227" s="11">
        <v>0</v>
      </c>
      <c r="I227" s="11">
        <v>0.5</v>
      </c>
      <c r="J227" s="14" t="s">
        <v>1310</v>
      </c>
      <c r="K227" s="15"/>
      <c r="L227" s="16">
        <v>43923</v>
      </c>
    </row>
    <row r="228" ht="17.1" customHeight="1" spans="1:12">
      <c r="A228" s="6"/>
      <c r="B228" s="7" t="s">
        <v>1535</v>
      </c>
      <c r="C228" s="8" t="s">
        <v>1352</v>
      </c>
      <c r="D228" s="8" t="s">
        <v>1353</v>
      </c>
      <c r="E228" s="9" t="s">
        <v>1353</v>
      </c>
      <c r="F228" s="10" t="s">
        <v>1373</v>
      </c>
      <c r="G228" s="10">
        <v>2</v>
      </c>
      <c r="H228" s="11">
        <v>0</v>
      </c>
      <c r="I228" s="11">
        <v>1</v>
      </c>
      <c r="J228" s="14" t="s">
        <v>1310</v>
      </c>
      <c r="K228" s="15"/>
      <c r="L228" s="16">
        <v>43774</v>
      </c>
    </row>
    <row r="229" ht="22.7" customHeight="1" spans="1:12">
      <c r="A229" s="6"/>
      <c r="B229" s="7"/>
      <c r="C229" s="8" t="s">
        <v>1384</v>
      </c>
      <c r="D229" s="8" t="s">
        <v>1385</v>
      </c>
      <c r="E229" s="9" t="s">
        <v>1536</v>
      </c>
      <c r="F229" s="10" t="s">
        <v>1416</v>
      </c>
      <c r="G229" s="10">
        <v>1</v>
      </c>
      <c r="H229" s="11">
        <v>0</v>
      </c>
      <c r="I229" s="11">
        <v>2.5</v>
      </c>
      <c r="J229" s="14" t="s">
        <v>1310</v>
      </c>
      <c r="K229" s="15"/>
      <c r="L229" s="16">
        <v>43991</v>
      </c>
    </row>
    <row r="230" ht="27" customHeight="1" spans="1:12">
      <c r="A230" s="6"/>
      <c r="B230" s="7"/>
      <c r="C230" s="8" t="s">
        <v>1336</v>
      </c>
      <c r="D230" s="8" t="s">
        <v>1337</v>
      </c>
      <c r="E230" s="9" t="s">
        <v>1537</v>
      </c>
      <c r="F230" s="10" t="s">
        <v>1359</v>
      </c>
      <c r="G230" s="10">
        <v>1</v>
      </c>
      <c r="H230" s="11">
        <v>0</v>
      </c>
      <c r="I230" s="11">
        <v>0.5</v>
      </c>
      <c r="J230" s="14" t="s">
        <v>1310</v>
      </c>
      <c r="K230" s="15"/>
      <c r="L230" s="16">
        <v>43929</v>
      </c>
    </row>
    <row r="231" ht="24.2" customHeight="1" spans="1:12">
      <c r="A231" s="6"/>
      <c r="B231" s="7"/>
      <c r="C231" s="8" t="s">
        <v>1520</v>
      </c>
      <c r="D231" s="8" t="s">
        <v>1521</v>
      </c>
      <c r="E231" s="9" t="s">
        <v>1538</v>
      </c>
      <c r="F231" s="10" t="s">
        <v>1359</v>
      </c>
      <c r="G231" s="10">
        <v>2</v>
      </c>
      <c r="H231" s="11">
        <v>0</v>
      </c>
      <c r="I231" s="11">
        <v>1</v>
      </c>
      <c r="J231" s="14" t="s">
        <v>1310</v>
      </c>
      <c r="K231" s="15"/>
      <c r="L231" s="16">
        <v>43931</v>
      </c>
    </row>
    <row r="232" ht="22.7" customHeight="1" spans="1:12">
      <c r="A232" s="6"/>
      <c r="B232" s="7"/>
      <c r="C232" s="8" t="s">
        <v>1318</v>
      </c>
      <c r="D232" s="8" t="s">
        <v>1319</v>
      </c>
      <c r="E232" s="9" t="s">
        <v>1539</v>
      </c>
      <c r="F232" s="10" t="s">
        <v>1309</v>
      </c>
      <c r="G232" s="10">
        <v>2</v>
      </c>
      <c r="H232" s="11">
        <v>0</v>
      </c>
      <c r="I232" s="11">
        <v>1</v>
      </c>
      <c r="J232" s="14" t="s">
        <v>1310</v>
      </c>
      <c r="K232" s="15"/>
      <c r="L232" s="16">
        <v>43957</v>
      </c>
    </row>
    <row r="233" ht="24.2" customHeight="1" spans="1:12">
      <c r="A233" s="27" t="s">
        <v>126</v>
      </c>
      <c r="B233" s="34" t="s">
        <v>1305</v>
      </c>
      <c r="C233" s="8" t="s">
        <v>1318</v>
      </c>
      <c r="D233" s="8" t="s">
        <v>1319</v>
      </c>
      <c r="E233" s="9" t="s">
        <v>1308</v>
      </c>
      <c r="F233" s="10" t="s">
        <v>1309</v>
      </c>
      <c r="G233" s="10">
        <v>20</v>
      </c>
      <c r="H233" s="11">
        <v>0</v>
      </c>
      <c r="I233" s="11">
        <v>19.6</v>
      </c>
      <c r="J233" s="14" t="s">
        <v>1310</v>
      </c>
      <c r="K233" s="15" t="s">
        <v>1540</v>
      </c>
      <c r="L233" s="16">
        <v>43831</v>
      </c>
    </row>
    <row r="234" ht="24.2" customHeight="1" spans="1:12">
      <c r="A234" s="27"/>
      <c r="B234" s="27"/>
      <c r="C234" s="8" t="s">
        <v>1345</v>
      </c>
      <c r="D234" s="8" t="s">
        <v>1346</v>
      </c>
      <c r="E234" s="9" t="s">
        <v>1308</v>
      </c>
      <c r="F234" s="10" t="s">
        <v>1322</v>
      </c>
      <c r="G234" s="10">
        <v>20</v>
      </c>
      <c r="H234" s="11">
        <v>0</v>
      </c>
      <c r="I234" s="11">
        <v>10</v>
      </c>
      <c r="J234" s="14" t="s">
        <v>1310</v>
      </c>
      <c r="K234" s="15" t="s">
        <v>1540</v>
      </c>
      <c r="L234" s="16">
        <v>43831</v>
      </c>
    </row>
    <row r="235" ht="24.2" customHeight="1" spans="1:12">
      <c r="A235" s="27"/>
      <c r="B235" s="27"/>
      <c r="C235" s="8" t="s">
        <v>1479</v>
      </c>
      <c r="D235" s="8" t="s">
        <v>1480</v>
      </c>
      <c r="E235" s="9" t="s">
        <v>1308</v>
      </c>
      <c r="F235" s="10" t="s">
        <v>1313</v>
      </c>
      <c r="G235" s="10">
        <v>1</v>
      </c>
      <c r="H235" s="11">
        <v>0</v>
      </c>
      <c r="I235" s="11">
        <v>20</v>
      </c>
      <c r="J235" s="14" t="s">
        <v>1310</v>
      </c>
      <c r="K235" s="15" t="s">
        <v>1541</v>
      </c>
      <c r="L235" s="16">
        <v>43831</v>
      </c>
    </row>
    <row r="236" ht="24.2" customHeight="1" spans="1:12">
      <c r="A236" s="27"/>
      <c r="B236" s="27"/>
      <c r="C236" s="8" t="s">
        <v>1352</v>
      </c>
      <c r="D236" s="8" t="s">
        <v>1353</v>
      </c>
      <c r="E236" s="9" t="s">
        <v>1308</v>
      </c>
      <c r="F236" s="10" t="s">
        <v>1313</v>
      </c>
      <c r="G236" s="10">
        <v>1</v>
      </c>
      <c r="H236" s="11">
        <v>0</v>
      </c>
      <c r="I236" s="11">
        <v>10</v>
      </c>
      <c r="J236" s="14" t="s">
        <v>1310</v>
      </c>
      <c r="K236" s="15" t="s">
        <v>1542</v>
      </c>
      <c r="L236" s="16">
        <v>43831</v>
      </c>
    </row>
    <row r="237" ht="24.2" customHeight="1" spans="1:12">
      <c r="A237" s="33"/>
      <c r="B237" s="33"/>
      <c r="C237" s="8" t="s">
        <v>1342</v>
      </c>
      <c r="D237" s="8" t="s">
        <v>1343</v>
      </c>
      <c r="E237" s="9" t="s">
        <v>1308</v>
      </c>
      <c r="F237" s="10" t="s">
        <v>1309</v>
      </c>
      <c r="G237" s="10">
        <v>10</v>
      </c>
      <c r="H237" s="11">
        <v>0</v>
      </c>
      <c r="I237" s="11">
        <v>5</v>
      </c>
      <c r="J237" s="14" t="s">
        <v>1310</v>
      </c>
      <c r="K237" s="15" t="s">
        <v>1543</v>
      </c>
      <c r="L237" s="16">
        <v>43831</v>
      </c>
    </row>
    <row r="238" ht="33" customHeight="1" spans="1:12">
      <c r="A238" s="27" t="s">
        <v>126</v>
      </c>
      <c r="B238" s="34" t="s">
        <v>1305</v>
      </c>
      <c r="C238" s="8" t="s">
        <v>1483</v>
      </c>
      <c r="D238" s="8" t="s">
        <v>1484</v>
      </c>
      <c r="E238" s="9" t="s">
        <v>1308</v>
      </c>
      <c r="F238" s="10" t="s">
        <v>1416</v>
      </c>
      <c r="G238" s="10">
        <v>1</v>
      </c>
      <c r="H238" s="11">
        <v>0.01</v>
      </c>
      <c r="I238" s="11">
        <v>100</v>
      </c>
      <c r="J238" s="14" t="s">
        <v>1310</v>
      </c>
      <c r="K238" s="15" t="s">
        <v>1544</v>
      </c>
      <c r="L238" s="16">
        <v>43831</v>
      </c>
    </row>
    <row r="239" ht="33" customHeight="1" spans="1:12">
      <c r="A239" s="27"/>
      <c r="B239" s="27"/>
      <c r="C239" s="8" t="s">
        <v>1384</v>
      </c>
      <c r="D239" s="8" t="s">
        <v>1385</v>
      </c>
      <c r="E239" s="9" t="s">
        <v>1308</v>
      </c>
      <c r="F239" s="10" t="s">
        <v>1416</v>
      </c>
      <c r="G239" s="10">
        <v>1</v>
      </c>
      <c r="H239" s="11">
        <v>0</v>
      </c>
      <c r="I239" s="11">
        <v>30</v>
      </c>
      <c r="J239" s="14" t="s">
        <v>1310</v>
      </c>
      <c r="K239" s="15" t="s">
        <v>1545</v>
      </c>
      <c r="L239" s="16">
        <v>43831</v>
      </c>
    </row>
    <row r="240" ht="33" customHeight="1" spans="1:12">
      <c r="A240" s="27"/>
      <c r="B240" s="33"/>
      <c r="C240" s="8" t="s">
        <v>1546</v>
      </c>
      <c r="D240" s="8" t="s">
        <v>1547</v>
      </c>
      <c r="E240" s="9" t="s">
        <v>1308</v>
      </c>
      <c r="F240" s="10" t="s">
        <v>1416</v>
      </c>
      <c r="G240" s="10">
        <v>1</v>
      </c>
      <c r="H240" s="11">
        <v>0.03</v>
      </c>
      <c r="I240" s="11">
        <v>300</v>
      </c>
      <c r="J240" s="14" t="s">
        <v>1310</v>
      </c>
      <c r="K240" s="15" t="s">
        <v>1548</v>
      </c>
      <c r="L240" s="16">
        <v>43831</v>
      </c>
    </row>
    <row r="241" ht="60.4" customHeight="1" spans="1:12">
      <c r="A241" s="33"/>
      <c r="B241" s="7" t="s">
        <v>1549</v>
      </c>
      <c r="C241" s="8" t="s">
        <v>1550</v>
      </c>
      <c r="D241" s="8" t="s">
        <v>1551</v>
      </c>
      <c r="E241" s="9" t="s">
        <v>1308</v>
      </c>
      <c r="F241" s="10" t="s">
        <v>1416</v>
      </c>
      <c r="G241" s="10">
        <v>1</v>
      </c>
      <c r="H241" s="11">
        <v>0.04</v>
      </c>
      <c r="I241" s="11">
        <v>350</v>
      </c>
      <c r="J241" s="14" t="s">
        <v>1310</v>
      </c>
      <c r="K241" s="15"/>
      <c r="L241" s="16">
        <v>43831</v>
      </c>
    </row>
    <row r="242" ht="24.2" customHeight="1" spans="1:12">
      <c r="A242" s="6" t="s">
        <v>128</v>
      </c>
      <c r="B242" s="7" t="s">
        <v>1305</v>
      </c>
      <c r="C242" s="8" t="s">
        <v>1479</v>
      </c>
      <c r="D242" s="8" t="s">
        <v>1480</v>
      </c>
      <c r="E242" s="9" t="s">
        <v>1313</v>
      </c>
      <c r="F242" s="10" t="s">
        <v>1313</v>
      </c>
      <c r="G242" s="10">
        <v>2</v>
      </c>
      <c r="H242" s="11">
        <v>0</v>
      </c>
      <c r="I242" s="11">
        <v>0.2</v>
      </c>
      <c r="J242" s="14" t="s">
        <v>1310</v>
      </c>
      <c r="K242" s="15"/>
      <c r="L242" s="16">
        <v>43831</v>
      </c>
    </row>
    <row r="243" ht="17.1" customHeight="1" spans="1:12">
      <c r="A243" s="6"/>
      <c r="B243" s="7"/>
      <c r="C243" s="8" t="s">
        <v>1338</v>
      </c>
      <c r="D243" s="8" t="s">
        <v>1339</v>
      </c>
      <c r="E243" s="9" t="s">
        <v>1341</v>
      </c>
      <c r="F243" s="10" t="s">
        <v>1341</v>
      </c>
      <c r="G243" s="10">
        <v>15</v>
      </c>
      <c r="H243" s="11">
        <v>0</v>
      </c>
      <c r="I243" s="11">
        <v>0.45</v>
      </c>
      <c r="J243" s="14" t="s">
        <v>1310</v>
      </c>
      <c r="K243" s="15"/>
      <c r="L243" s="16">
        <v>43831</v>
      </c>
    </row>
    <row r="244" ht="17.1" customHeight="1" spans="1:12">
      <c r="A244" s="6"/>
      <c r="B244" s="7"/>
      <c r="C244" s="8" t="s">
        <v>1323</v>
      </c>
      <c r="D244" s="8" t="s">
        <v>1324</v>
      </c>
      <c r="E244" s="9" t="s">
        <v>1326</v>
      </c>
      <c r="F244" s="10" t="s">
        <v>1326</v>
      </c>
      <c r="G244" s="10">
        <v>20</v>
      </c>
      <c r="H244" s="11">
        <v>0</v>
      </c>
      <c r="I244" s="11">
        <v>0.8</v>
      </c>
      <c r="J244" s="14" t="s">
        <v>1310</v>
      </c>
      <c r="K244" s="15"/>
      <c r="L244" s="16">
        <v>43831</v>
      </c>
    </row>
    <row r="245" ht="17.1" customHeight="1" spans="1:12">
      <c r="A245" s="6"/>
      <c r="B245" s="7"/>
      <c r="C245" s="8" t="s">
        <v>1384</v>
      </c>
      <c r="D245" s="8" t="s">
        <v>1385</v>
      </c>
      <c r="E245" s="9" t="s">
        <v>1416</v>
      </c>
      <c r="F245" s="10" t="s">
        <v>1416</v>
      </c>
      <c r="G245" s="10">
        <v>1</v>
      </c>
      <c r="H245" s="11">
        <v>0</v>
      </c>
      <c r="I245" s="11">
        <v>3</v>
      </c>
      <c r="J245" s="14" t="s">
        <v>1310</v>
      </c>
      <c r="K245" s="15"/>
      <c r="L245" s="16">
        <v>43831</v>
      </c>
    </row>
    <row r="246" ht="17.1" customHeight="1" spans="1:12">
      <c r="A246" s="6"/>
      <c r="B246" s="7"/>
      <c r="C246" s="8" t="s">
        <v>1336</v>
      </c>
      <c r="D246" s="8" t="s">
        <v>1337</v>
      </c>
      <c r="E246" s="9" t="s">
        <v>1313</v>
      </c>
      <c r="F246" s="10" t="s">
        <v>1313</v>
      </c>
      <c r="G246" s="10">
        <v>2</v>
      </c>
      <c r="H246" s="11">
        <v>0</v>
      </c>
      <c r="I246" s="11">
        <v>12</v>
      </c>
      <c r="J246" s="14" t="s">
        <v>1310</v>
      </c>
      <c r="K246" s="15"/>
      <c r="L246" s="16">
        <v>43831</v>
      </c>
    </row>
    <row r="247" ht="17.1" customHeight="1" spans="1:12">
      <c r="A247" s="6" t="s">
        <v>130</v>
      </c>
      <c r="B247" s="7" t="s">
        <v>1305</v>
      </c>
      <c r="C247" s="8" t="s">
        <v>1323</v>
      </c>
      <c r="D247" s="8" t="s">
        <v>1324</v>
      </c>
      <c r="E247" s="9" t="s">
        <v>1552</v>
      </c>
      <c r="F247" s="10" t="s">
        <v>1313</v>
      </c>
      <c r="G247" s="10">
        <v>1</v>
      </c>
      <c r="H247" s="11">
        <v>0</v>
      </c>
      <c r="I247" s="11">
        <v>2.5</v>
      </c>
      <c r="J247" s="14" t="s">
        <v>1310</v>
      </c>
      <c r="K247" s="15"/>
      <c r="L247" s="16">
        <v>43831</v>
      </c>
    </row>
    <row r="248" ht="17.1" customHeight="1" spans="1:12">
      <c r="A248" s="6"/>
      <c r="B248" s="7"/>
      <c r="C248" s="8" t="s">
        <v>1338</v>
      </c>
      <c r="D248" s="8" t="s">
        <v>1339</v>
      </c>
      <c r="E248" s="9" t="s">
        <v>1553</v>
      </c>
      <c r="F248" s="10" t="s">
        <v>1313</v>
      </c>
      <c r="G248" s="10">
        <v>1</v>
      </c>
      <c r="H248" s="11">
        <v>0</v>
      </c>
      <c r="I248" s="11">
        <v>4</v>
      </c>
      <c r="J248" s="14" t="s">
        <v>1310</v>
      </c>
      <c r="K248" s="15"/>
      <c r="L248" s="16">
        <v>43862</v>
      </c>
    </row>
    <row r="249" ht="17.1" customHeight="1" spans="1:12">
      <c r="A249" s="6"/>
      <c r="B249" s="7"/>
      <c r="C249" s="8" t="s">
        <v>1444</v>
      </c>
      <c r="D249" s="8" t="s">
        <v>1445</v>
      </c>
      <c r="E249" s="9" t="s">
        <v>1554</v>
      </c>
      <c r="F249" s="10" t="s">
        <v>1309</v>
      </c>
      <c r="G249" s="10">
        <v>4</v>
      </c>
      <c r="H249" s="11">
        <v>0</v>
      </c>
      <c r="I249" s="11">
        <v>2</v>
      </c>
      <c r="J249" s="14" t="s">
        <v>1310</v>
      </c>
      <c r="K249" s="15"/>
      <c r="L249" s="16">
        <v>43891</v>
      </c>
    </row>
    <row r="250" ht="26.1" customHeight="1" spans="1:12">
      <c r="A250" s="6"/>
      <c r="B250" s="7"/>
      <c r="C250" s="8" t="s">
        <v>1336</v>
      </c>
      <c r="D250" s="8" t="s">
        <v>1337</v>
      </c>
      <c r="E250" s="9" t="s">
        <v>1555</v>
      </c>
      <c r="F250" s="10" t="s">
        <v>1313</v>
      </c>
      <c r="G250" s="10">
        <v>1</v>
      </c>
      <c r="H250" s="11">
        <v>0</v>
      </c>
      <c r="I250" s="11">
        <v>30</v>
      </c>
      <c r="J250" s="14" t="s">
        <v>1310</v>
      </c>
      <c r="K250" s="15"/>
      <c r="L250" s="16">
        <v>43831</v>
      </c>
    </row>
    <row r="251" ht="24.2" customHeight="1" spans="1:12">
      <c r="A251" s="6"/>
      <c r="B251" s="7"/>
      <c r="C251" s="8" t="s">
        <v>1421</v>
      </c>
      <c r="D251" s="8" t="s">
        <v>1422</v>
      </c>
      <c r="E251" s="9" t="s">
        <v>1556</v>
      </c>
      <c r="F251" s="10" t="s">
        <v>1322</v>
      </c>
      <c r="G251" s="10">
        <v>8</v>
      </c>
      <c r="H251" s="11">
        <v>0</v>
      </c>
      <c r="I251" s="11">
        <v>2.4</v>
      </c>
      <c r="J251" s="14" t="s">
        <v>1310</v>
      </c>
      <c r="K251" s="15"/>
      <c r="L251" s="16">
        <v>43831</v>
      </c>
    </row>
    <row r="252" ht="17.1" customHeight="1" spans="1:12">
      <c r="A252" s="6"/>
      <c r="B252" s="7"/>
      <c r="C252" s="8" t="s">
        <v>1384</v>
      </c>
      <c r="D252" s="8" t="s">
        <v>1385</v>
      </c>
      <c r="E252" s="9" t="s">
        <v>1385</v>
      </c>
      <c r="F252" s="10" t="s">
        <v>1383</v>
      </c>
      <c r="G252" s="10">
        <v>1</v>
      </c>
      <c r="H252" s="11">
        <v>0.01</v>
      </c>
      <c r="I252" s="11">
        <v>98</v>
      </c>
      <c r="J252" s="14" t="s">
        <v>1310</v>
      </c>
      <c r="K252" s="15"/>
      <c r="L252" s="16">
        <v>43831</v>
      </c>
    </row>
    <row r="253" ht="24.2" customHeight="1" spans="1:12">
      <c r="A253" s="6"/>
      <c r="B253" s="7"/>
      <c r="C253" s="8" t="s">
        <v>1363</v>
      </c>
      <c r="D253" s="8" t="s">
        <v>1364</v>
      </c>
      <c r="E253" s="9" t="s">
        <v>1365</v>
      </c>
      <c r="F253" s="10" t="s">
        <v>1309</v>
      </c>
      <c r="G253" s="10">
        <v>2</v>
      </c>
      <c r="H253" s="11">
        <v>0</v>
      </c>
      <c r="I253" s="11">
        <v>1.4</v>
      </c>
      <c r="J253" s="14" t="s">
        <v>1310</v>
      </c>
      <c r="K253" s="15"/>
      <c r="L253" s="16">
        <v>43831</v>
      </c>
    </row>
    <row r="254" ht="22.7" customHeight="1" spans="1:12">
      <c r="A254" s="6"/>
      <c r="B254" s="7"/>
      <c r="C254" s="8" t="s">
        <v>1314</v>
      </c>
      <c r="D254" s="8" t="s">
        <v>1315</v>
      </c>
      <c r="E254" s="9" t="s">
        <v>1557</v>
      </c>
      <c r="F254" s="10" t="s">
        <v>1313</v>
      </c>
      <c r="G254" s="10">
        <v>1</v>
      </c>
      <c r="H254" s="11">
        <v>0</v>
      </c>
      <c r="I254" s="11">
        <v>29</v>
      </c>
      <c r="J254" s="14" t="s">
        <v>1310</v>
      </c>
      <c r="K254" s="15"/>
      <c r="L254" s="16">
        <v>43862</v>
      </c>
    </row>
    <row r="255" ht="17.1" customHeight="1" spans="1:12">
      <c r="A255" s="6"/>
      <c r="B255" s="7"/>
      <c r="C255" s="8" t="s">
        <v>1331</v>
      </c>
      <c r="D255" s="8" t="s">
        <v>1332</v>
      </c>
      <c r="E255" s="9" t="s">
        <v>1558</v>
      </c>
      <c r="F255" s="10" t="s">
        <v>1309</v>
      </c>
      <c r="G255" s="10">
        <v>2</v>
      </c>
      <c r="H255" s="11">
        <v>0</v>
      </c>
      <c r="I255" s="11">
        <v>1.4</v>
      </c>
      <c r="J255" s="14" t="s">
        <v>1310</v>
      </c>
      <c r="K255" s="15"/>
      <c r="L255" s="16">
        <v>43831</v>
      </c>
    </row>
    <row r="256" ht="24.2" customHeight="1" spans="1:12">
      <c r="A256" s="6"/>
      <c r="B256" s="7"/>
      <c r="C256" s="8" t="s">
        <v>1357</v>
      </c>
      <c r="D256" s="8" t="s">
        <v>1358</v>
      </c>
      <c r="E256" s="9" t="s">
        <v>1416</v>
      </c>
      <c r="F256" s="10" t="s">
        <v>1559</v>
      </c>
      <c r="G256" s="10">
        <v>1</v>
      </c>
      <c r="H256" s="11">
        <v>0</v>
      </c>
      <c r="I256" s="11">
        <v>2</v>
      </c>
      <c r="J256" s="14" t="s">
        <v>1310</v>
      </c>
      <c r="K256" s="15"/>
      <c r="L256" s="16">
        <v>43831</v>
      </c>
    </row>
    <row r="257" ht="17.1" customHeight="1" spans="1:12">
      <c r="A257" s="6"/>
      <c r="B257" s="7"/>
      <c r="C257" s="8" t="s">
        <v>1560</v>
      </c>
      <c r="D257" s="8" t="s">
        <v>1561</v>
      </c>
      <c r="E257" s="9" t="s">
        <v>1512</v>
      </c>
      <c r="F257" s="10" t="s">
        <v>1359</v>
      </c>
      <c r="G257" s="10">
        <v>12</v>
      </c>
      <c r="H257" s="11">
        <v>0</v>
      </c>
      <c r="I257" s="11">
        <v>3.6</v>
      </c>
      <c r="J257" s="14" t="s">
        <v>1310</v>
      </c>
      <c r="K257" s="15"/>
      <c r="L257" s="16">
        <v>43831</v>
      </c>
    </row>
    <row r="258" ht="22.7" customHeight="1" spans="1:12">
      <c r="A258" s="6"/>
      <c r="B258" s="7"/>
      <c r="C258" s="8" t="s">
        <v>1410</v>
      </c>
      <c r="D258" s="8" t="s">
        <v>1411</v>
      </c>
      <c r="E258" s="9" t="s">
        <v>1562</v>
      </c>
      <c r="F258" s="10" t="s">
        <v>1512</v>
      </c>
      <c r="G258" s="10">
        <v>12</v>
      </c>
      <c r="H258" s="11">
        <v>0</v>
      </c>
      <c r="I258" s="11">
        <v>8.4</v>
      </c>
      <c r="J258" s="14" t="s">
        <v>1310</v>
      </c>
      <c r="K258" s="15"/>
      <c r="L258" s="16">
        <v>43831</v>
      </c>
    </row>
    <row r="259" ht="17.1" customHeight="1" spans="1:12">
      <c r="A259" s="6"/>
      <c r="B259" s="7"/>
      <c r="C259" s="8" t="s">
        <v>1318</v>
      </c>
      <c r="D259" s="8" t="s">
        <v>1319</v>
      </c>
      <c r="E259" s="9" t="s">
        <v>1554</v>
      </c>
      <c r="F259" s="10" t="s">
        <v>1309</v>
      </c>
      <c r="G259" s="10">
        <v>4</v>
      </c>
      <c r="H259" s="11">
        <v>0</v>
      </c>
      <c r="I259" s="11">
        <v>2</v>
      </c>
      <c r="J259" s="14" t="s">
        <v>1310</v>
      </c>
      <c r="K259" s="15"/>
      <c r="L259" s="16">
        <v>43831</v>
      </c>
    </row>
    <row r="260" ht="24.2" customHeight="1" spans="1:12">
      <c r="A260" s="6"/>
      <c r="B260" s="7"/>
      <c r="C260" s="8" t="s">
        <v>1369</v>
      </c>
      <c r="D260" s="8" t="s">
        <v>1370</v>
      </c>
      <c r="E260" s="9" t="s">
        <v>1370</v>
      </c>
      <c r="F260" s="10" t="s">
        <v>1373</v>
      </c>
      <c r="G260" s="10">
        <v>1</v>
      </c>
      <c r="H260" s="11">
        <v>0</v>
      </c>
      <c r="I260" s="11">
        <v>20</v>
      </c>
      <c r="J260" s="14" t="s">
        <v>1310</v>
      </c>
      <c r="K260" s="15"/>
      <c r="L260" s="16">
        <v>43831</v>
      </c>
    </row>
    <row r="261" ht="24.2" customHeight="1" spans="1:12">
      <c r="A261" s="6" t="s">
        <v>132</v>
      </c>
      <c r="B261" s="7" t="s">
        <v>1305</v>
      </c>
      <c r="C261" s="8" t="s">
        <v>1318</v>
      </c>
      <c r="D261" s="8" t="s">
        <v>1319</v>
      </c>
      <c r="E261" s="9" t="s">
        <v>1308</v>
      </c>
      <c r="F261" s="10" t="s">
        <v>1309</v>
      </c>
      <c r="G261" s="10">
        <v>5</v>
      </c>
      <c r="H261" s="11">
        <v>0</v>
      </c>
      <c r="I261" s="11">
        <v>3</v>
      </c>
      <c r="J261" s="14" t="s">
        <v>1310</v>
      </c>
      <c r="K261" s="15" t="s">
        <v>1563</v>
      </c>
      <c r="L261" s="16">
        <v>43831</v>
      </c>
    </row>
    <row r="262" ht="24.2" customHeight="1" spans="1:12">
      <c r="A262" s="6"/>
      <c r="B262" s="7"/>
      <c r="C262" s="8" t="s">
        <v>1345</v>
      </c>
      <c r="D262" s="8" t="s">
        <v>1346</v>
      </c>
      <c r="E262" s="9" t="s">
        <v>1308</v>
      </c>
      <c r="F262" s="10" t="s">
        <v>1309</v>
      </c>
      <c r="G262" s="10">
        <v>5</v>
      </c>
      <c r="H262" s="11">
        <v>0</v>
      </c>
      <c r="I262" s="11">
        <v>1.5</v>
      </c>
      <c r="J262" s="14" t="s">
        <v>1310</v>
      </c>
      <c r="K262" s="15" t="s">
        <v>1563</v>
      </c>
      <c r="L262" s="16">
        <v>43831</v>
      </c>
    </row>
    <row r="263" ht="17.1" customHeight="1" spans="1:12">
      <c r="A263" s="6"/>
      <c r="B263" s="7"/>
      <c r="C263" s="8" t="s">
        <v>1333</v>
      </c>
      <c r="D263" s="8" t="s">
        <v>1334</v>
      </c>
      <c r="E263" s="9" t="s">
        <v>1308</v>
      </c>
      <c r="F263" s="10" t="s">
        <v>1309</v>
      </c>
      <c r="G263" s="10">
        <v>1</v>
      </c>
      <c r="H263" s="11">
        <v>0</v>
      </c>
      <c r="I263" s="11">
        <v>1.5</v>
      </c>
      <c r="J263" s="14" t="s">
        <v>1310</v>
      </c>
      <c r="K263" s="15" t="s">
        <v>1564</v>
      </c>
      <c r="L263" s="16">
        <v>43831</v>
      </c>
    </row>
    <row r="264" ht="27" customHeight="1" spans="1:12">
      <c r="A264" s="6"/>
      <c r="B264" s="7"/>
      <c r="C264" s="8" t="s">
        <v>1336</v>
      </c>
      <c r="D264" s="8" t="s">
        <v>1337</v>
      </c>
      <c r="E264" s="9" t="s">
        <v>1308</v>
      </c>
      <c r="F264" s="10" t="s">
        <v>1313</v>
      </c>
      <c r="G264" s="10">
        <v>1</v>
      </c>
      <c r="H264" s="11">
        <v>0.01</v>
      </c>
      <c r="I264" s="11">
        <v>130</v>
      </c>
      <c r="J264" s="14" t="s">
        <v>1310</v>
      </c>
      <c r="K264" s="15" t="s">
        <v>1565</v>
      </c>
      <c r="L264" s="16">
        <v>43831</v>
      </c>
    </row>
    <row r="265" ht="36.95" customHeight="1" spans="1:12">
      <c r="A265" s="6"/>
      <c r="B265" s="7"/>
      <c r="C265" s="8" t="s">
        <v>1503</v>
      </c>
      <c r="D265" s="8" t="s">
        <v>1504</v>
      </c>
      <c r="E265" s="9" t="s">
        <v>1308</v>
      </c>
      <c r="F265" s="10" t="s">
        <v>1313</v>
      </c>
      <c r="G265" s="10">
        <v>1</v>
      </c>
      <c r="H265" s="11">
        <v>0</v>
      </c>
      <c r="I265" s="11">
        <v>2.6</v>
      </c>
      <c r="J265" s="14" t="s">
        <v>1310</v>
      </c>
      <c r="K265" s="15" t="s">
        <v>1566</v>
      </c>
      <c r="L265" s="16">
        <v>43831</v>
      </c>
    </row>
    <row r="266" ht="17.1" customHeight="1" spans="1:12">
      <c r="A266" s="6"/>
      <c r="B266" s="7"/>
      <c r="C266" s="8" t="s">
        <v>1323</v>
      </c>
      <c r="D266" s="8" t="s">
        <v>1324</v>
      </c>
      <c r="E266" s="9" t="s">
        <v>1308</v>
      </c>
      <c r="F266" s="10" t="s">
        <v>1313</v>
      </c>
      <c r="G266" s="10">
        <v>1</v>
      </c>
      <c r="H266" s="11">
        <v>0</v>
      </c>
      <c r="I266" s="11">
        <v>2</v>
      </c>
      <c r="J266" s="14" t="s">
        <v>1310</v>
      </c>
      <c r="K266" s="15" t="s">
        <v>1324</v>
      </c>
      <c r="L266" s="16">
        <v>43831</v>
      </c>
    </row>
    <row r="267" ht="17.1" customHeight="1" spans="1:12">
      <c r="A267" s="6"/>
      <c r="B267" s="7"/>
      <c r="C267" s="8" t="s">
        <v>1338</v>
      </c>
      <c r="D267" s="8" t="s">
        <v>1339</v>
      </c>
      <c r="E267" s="9" t="s">
        <v>1308</v>
      </c>
      <c r="F267" s="10" t="s">
        <v>1313</v>
      </c>
      <c r="G267" s="10">
        <v>1</v>
      </c>
      <c r="H267" s="11">
        <v>0</v>
      </c>
      <c r="I267" s="11">
        <v>3.4</v>
      </c>
      <c r="J267" s="14" t="s">
        <v>1310</v>
      </c>
      <c r="K267" s="15" t="s">
        <v>1567</v>
      </c>
      <c r="L267" s="16">
        <v>43831</v>
      </c>
    </row>
    <row r="268" ht="24.2" customHeight="1" spans="1:12">
      <c r="A268" s="6"/>
      <c r="B268" s="7"/>
      <c r="C268" s="8" t="s">
        <v>1384</v>
      </c>
      <c r="D268" s="8" t="s">
        <v>1385</v>
      </c>
      <c r="E268" s="9" t="s">
        <v>1308</v>
      </c>
      <c r="F268" s="10" t="s">
        <v>1313</v>
      </c>
      <c r="G268" s="10">
        <v>1</v>
      </c>
      <c r="H268" s="11">
        <v>0</v>
      </c>
      <c r="I268" s="11">
        <v>7</v>
      </c>
      <c r="J268" s="14" t="s">
        <v>1310</v>
      </c>
      <c r="K268" s="15" t="s">
        <v>1568</v>
      </c>
      <c r="L268" s="16">
        <v>43831</v>
      </c>
    </row>
    <row r="269" ht="24.2" customHeight="1" spans="1:12">
      <c r="A269" s="6"/>
      <c r="B269" s="7"/>
      <c r="C269" s="8" t="s">
        <v>1352</v>
      </c>
      <c r="D269" s="8" t="s">
        <v>1353</v>
      </c>
      <c r="E269" s="9" t="s">
        <v>1308</v>
      </c>
      <c r="F269" s="10" t="s">
        <v>1313</v>
      </c>
      <c r="G269" s="10">
        <v>1</v>
      </c>
      <c r="H269" s="11">
        <v>0</v>
      </c>
      <c r="I269" s="11">
        <v>8</v>
      </c>
      <c r="J269" s="14" t="s">
        <v>1310</v>
      </c>
      <c r="K269" s="15" t="s">
        <v>1569</v>
      </c>
      <c r="L269" s="16">
        <v>43831</v>
      </c>
    </row>
    <row r="270" ht="17.1" customHeight="1" spans="1:12">
      <c r="A270" s="6"/>
      <c r="B270" s="7"/>
      <c r="C270" s="8" t="s">
        <v>1342</v>
      </c>
      <c r="D270" s="8" t="s">
        <v>1343</v>
      </c>
      <c r="E270" s="9" t="s">
        <v>1308</v>
      </c>
      <c r="F270" s="10" t="s">
        <v>1309</v>
      </c>
      <c r="G270" s="10">
        <v>5</v>
      </c>
      <c r="H270" s="11">
        <v>0</v>
      </c>
      <c r="I270" s="11">
        <v>2.5</v>
      </c>
      <c r="J270" s="14" t="s">
        <v>1310</v>
      </c>
      <c r="K270" s="15" t="s">
        <v>1564</v>
      </c>
      <c r="L270" s="16">
        <v>43831</v>
      </c>
    </row>
    <row r="271" ht="24.2" customHeight="1" spans="1:12">
      <c r="A271" s="6" t="s">
        <v>134</v>
      </c>
      <c r="B271" s="7" t="s">
        <v>1305</v>
      </c>
      <c r="C271" s="8" t="s">
        <v>1357</v>
      </c>
      <c r="D271" s="8" t="s">
        <v>1358</v>
      </c>
      <c r="E271" s="9" t="s">
        <v>1570</v>
      </c>
      <c r="F271" s="10" t="s">
        <v>1313</v>
      </c>
      <c r="G271" s="10">
        <v>1</v>
      </c>
      <c r="H271" s="11">
        <v>0</v>
      </c>
      <c r="I271" s="11">
        <v>0.8</v>
      </c>
      <c r="J271" s="14" t="s">
        <v>1310</v>
      </c>
      <c r="K271" s="15"/>
      <c r="L271" s="16">
        <v>43770</v>
      </c>
    </row>
    <row r="272" ht="17.1" customHeight="1" spans="1:12">
      <c r="A272" s="6"/>
      <c r="B272" s="7"/>
      <c r="C272" s="8" t="s">
        <v>1323</v>
      </c>
      <c r="D272" s="8" t="s">
        <v>1324</v>
      </c>
      <c r="E272" s="9" t="s">
        <v>1570</v>
      </c>
      <c r="F272" s="10" t="s">
        <v>1313</v>
      </c>
      <c r="G272" s="10">
        <v>1</v>
      </c>
      <c r="H272" s="11">
        <v>0</v>
      </c>
      <c r="I272" s="11">
        <v>0.62</v>
      </c>
      <c r="J272" s="14" t="s">
        <v>1310</v>
      </c>
      <c r="K272" s="15"/>
      <c r="L272" s="16">
        <v>44136</v>
      </c>
    </row>
    <row r="273" ht="17.1" customHeight="1" spans="1:12">
      <c r="A273" s="6"/>
      <c r="B273" s="7"/>
      <c r="C273" s="8" t="s">
        <v>1338</v>
      </c>
      <c r="D273" s="8" t="s">
        <v>1339</v>
      </c>
      <c r="E273" s="9" t="s">
        <v>1570</v>
      </c>
      <c r="F273" s="10" t="s">
        <v>1313</v>
      </c>
      <c r="G273" s="10">
        <v>1</v>
      </c>
      <c r="H273" s="11">
        <v>0</v>
      </c>
      <c r="I273" s="11">
        <v>0.5</v>
      </c>
      <c r="J273" s="14" t="s">
        <v>1310</v>
      </c>
      <c r="K273" s="15"/>
      <c r="L273" s="16">
        <v>44145</v>
      </c>
    </row>
    <row r="274" ht="17.1" customHeight="1" spans="1:12">
      <c r="A274" s="6"/>
      <c r="B274" s="7"/>
      <c r="C274" s="8" t="s">
        <v>1318</v>
      </c>
      <c r="D274" s="8" t="s">
        <v>1319</v>
      </c>
      <c r="E274" s="9" t="s">
        <v>1570</v>
      </c>
      <c r="F274" s="10" t="s">
        <v>1309</v>
      </c>
      <c r="G274" s="10">
        <v>1</v>
      </c>
      <c r="H274" s="11">
        <v>0</v>
      </c>
      <c r="I274" s="11">
        <v>0.5</v>
      </c>
      <c r="J274" s="14" t="s">
        <v>1310</v>
      </c>
      <c r="K274" s="15"/>
      <c r="L274" s="16">
        <v>43999</v>
      </c>
    </row>
    <row r="275" ht="17.1" customHeight="1" spans="1:12">
      <c r="A275" s="6"/>
      <c r="B275" s="7"/>
      <c r="C275" s="8" t="s">
        <v>1352</v>
      </c>
      <c r="D275" s="8" t="s">
        <v>1353</v>
      </c>
      <c r="E275" s="9" t="s">
        <v>1570</v>
      </c>
      <c r="F275" s="10" t="s">
        <v>1313</v>
      </c>
      <c r="G275" s="10">
        <v>1</v>
      </c>
      <c r="H275" s="11">
        <v>0</v>
      </c>
      <c r="I275" s="11">
        <v>0.9</v>
      </c>
      <c r="J275" s="14" t="s">
        <v>1310</v>
      </c>
      <c r="K275" s="15"/>
      <c r="L275" s="16">
        <v>44140</v>
      </c>
    </row>
    <row r="276" ht="24.2" customHeight="1" spans="1:12">
      <c r="A276" s="6"/>
      <c r="B276" s="7"/>
      <c r="C276" s="8" t="s">
        <v>1412</v>
      </c>
      <c r="D276" s="8" t="s">
        <v>1413</v>
      </c>
      <c r="E276" s="9" t="s">
        <v>1570</v>
      </c>
      <c r="F276" s="10" t="s">
        <v>1313</v>
      </c>
      <c r="G276" s="10">
        <v>1</v>
      </c>
      <c r="H276" s="11">
        <v>0</v>
      </c>
      <c r="I276" s="11">
        <v>0.8</v>
      </c>
      <c r="J276" s="14" t="s">
        <v>1310</v>
      </c>
      <c r="K276" s="15"/>
      <c r="L276" s="16">
        <v>44123</v>
      </c>
    </row>
    <row r="277" ht="17.1" customHeight="1" spans="1:12">
      <c r="A277" s="6"/>
      <c r="B277" s="7"/>
      <c r="C277" s="8" t="s">
        <v>1336</v>
      </c>
      <c r="D277" s="8" t="s">
        <v>1337</v>
      </c>
      <c r="E277" s="9" t="s">
        <v>1570</v>
      </c>
      <c r="F277" s="10" t="s">
        <v>1313</v>
      </c>
      <c r="G277" s="10">
        <v>1</v>
      </c>
      <c r="H277" s="11">
        <v>0</v>
      </c>
      <c r="I277" s="11">
        <v>1.2</v>
      </c>
      <c r="J277" s="14" t="s">
        <v>1310</v>
      </c>
      <c r="K277" s="15"/>
      <c r="L277" s="16">
        <v>44145</v>
      </c>
    </row>
    <row r="278" ht="17.1" customHeight="1" spans="1:12">
      <c r="A278" s="6" t="s">
        <v>136</v>
      </c>
      <c r="B278" s="7" t="s">
        <v>1305</v>
      </c>
      <c r="C278" s="8" t="s">
        <v>1323</v>
      </c>
      <c r="D278" s="8" t="s">
        <v>1324</v>
      </c>
      <c r="E278" s="9" t="s">
        <v>1571</v>
      </c>
      <c r="F278" s="10" t="s">
        <v>1326</v>
      </c>
      <c r="G278" s="10">
        <v>120</v>
      </c>
      <c r="H278" s="11">
        <v>0</v>
      </c>
      <c r="I278" s="11">
        <v>3.6</v>
      </c>
      <c r="J278" s="14" t="s">
        <v>1310</v>
      </c>
      <c r="K278" s="15"/>
      <c r="L278" s="16">
        <v>43831</v>
      </c>
    </row>
    <row r="279" ht="17.1" customHeight="1" spans="1:12">
      <c r="A279" s="6"/>
      <c r="B279" s="7"/>
      <c r="C279" s="8" t="s">
        <v>1338</v>
      </c>
      <c r="D279" s="8" t="s">
        <v>1339</v>
      </c>
      <c r="E279" s="9" t="s">
        <v>1572</v>
      </c>
      <c r="F279" s="10" t="s">
        <v>1313</v>
      </c>
      <c r="G279" s="10">
        <v>1</v>
      </c>
      <c r="H279" s="11">
        <v>0</v>
      </c>
      <c r="I279" s="11">
        <v>2</v>
      </c>
      <c r="J279" s="14" t="s">
        <v>1310</v>
      </c>
      <c r="K279" s="15"/>
      <c r="L279" s="16">
        <v>43831</v>
      </c>
    </row>
    <row r="280" ht="26.1" customHeight="1" spans="1:12">
      <c r="A280" s="6"/>
      <c r="B280" s="7"/>
      <c r="C280" s="8" t="s">
        <v>1357</v>
      </c>
      <c r="D280" s="8" t="s">
        <v>1358</v>
      </c>
      <c r="E280" s="9" t="s">
        <v>1573</v>
      </c>
      <c r="F280" s="10" t="s">
        <v>1313</v>
      </c>
      <c r="G280" s="10">
        <v>1</v>
      </c>
      <c r="H280" s="11">
        <v>0</v>
      </c>
      <c r="I280" s="11">
        <v>2</v>
      </c>
      <c r="J280" s="14" t="s">
        <v>1310</v>
      </c>
      <c r="K280" s="15"/>
      <c r="L280" s="16">
        <v>43831</v>
      </c>
    </row>
    <row r="281" ht="17.1" customHeight="1" spans="1:12">
      <c r="A281" s="6"/>
      <c r="B281" s="7"/>
      <c r="C281" s="8" t="s">
        <v>1318</v>
      </c>
      <c r="D281" s="8" t="s">
        <v>1319</v>
      </c>
      <c r="E281" s="9" t="s">
        <v>1574</v>
      </c>
      <c r="F281" s="10" t="s">
        <v>1309</v>
      </c>
      <c r="G281" s="10">
        <v>2</v>
      </c>
      <c r="H281" s="11">
        <v>0</v>
      </c>
      <c r="I281" s="11">
        <v>1.2</v>
      </c>
      <c r="J281" s="14" t="s">
        <v>1310</v>
      </c>
      <c r="K281" s="15"/>
      <c r="L281" s="16">
        <v>43831</v>
      </c>
    </row>
    <row r="282" ht="17.1" customHeight="1" spans="1:12">
      <c r="A282" s="6"/>
      <c r="B282" s="7"/>
      <c r="C282" s="8" t="s">
        <v>1352</v>
      </c>
      <c r="D282" s="8" t="s">
        <v>1353</v>
      </c>
      <c r="E282" s="9" t="s">
        <v>1353</v>
      </c>
      <c r="F282" s="10" t="s">
        <v>1313</v>
      </c>
      <c r="G282" s="10">
        <v>1</v>
      </c>
      <c r="H282" s="11">
        <v>0</v>
      </c>
      <c r="I282" s="11">
        <v>1</v>
      </c>
      <c r="J282" s="14" t="s">
        <v>1310</v>
      </c>
      <c r="K282" s="15"/>
      <c r="L282" s="16">
        <v>43831</v>
      </c>
    </row>
    <row r="283" ht="29.1" customHeight="1" spans="1:12">
      <c r="A283" s="6"/>
      <c r="B283" s="7"/>
      <c r="C283" s="8" t="s">
        <v>1336</v>
      </c>
      <c r="D283" s="8" t="s">
        <v>1337</v>
      </c>
      <c r="E283" s="9" t="s">
        <v>1575</v>
      </c>
      <c r="F283" s="10" t="s">
        <v>1313</v>
      </c>
      <c r="G283" s="10">
        <v>1</v>
      </c>
      <c r="H283" s="11">
        <v>0</v>
      </c>
      <c r="I283" s="11">
        <v>8</v>
      </c>
      <c r="J283" s="14" t="s">
        <v>1310</v>
      </c>
      <c r="K283" s="15"/>
      <c r="L283" s="16">
        <v>43831</v>
      </c>
    </row>
    <row r="284" ht="26.1" customHeight="1" spans="1:12">
      <c r="A284" s="6" t="s">
        <v>138</v>
      </c>
      <c r="B284" s="7" t="s">
        <v>1305</v>
      </c>
      <c r="C284" s="8" t="s">
        <v>1318</v>
      </c>
      <c r="D284" s="8" t="s">
        <v>1319</v>
      </c>
      <c r="E284" s="9" t="s">
        <v>1576</v>
      </c>
      <c r="F284" s="10" t="s">
        <v>1309</v>
      </c>
      <c r="G284" s="10">
        <v>4</v>
      </c>
      <c r="H284" s="11">
        <v>0</v>
      </c>
      <c r="I284" s="11">
        <v>2</v>
      </c>
      <c r="J284" s="14" t="s">
        <v>1310</v>
      </c>
      <c r="K284" s="15"/>
      <c r="L284" s="16">
        <v>43769</v>
      </c>
    </row>
    <row r="285" ht="17.1" customHeight="1" spans="1:12">
      <c r="A285" s="6"/>
      <c r="B285" s="7"/>
      <c r="C285" s="8" t="s">
        <v>1352</v>
      </c>
      <c r="D285" s="8" t="s">
        <v>1353</v>
      </c>
      <c r="E285" s="9" t="s">
        <v>1577</v>
      </c>
      <c r="F285" s="10" t="s">
        <v>1313</v>
      </c>
      <c r="G285" s="10">
        <v>1</v>
      </c>
      <c r="H285" s="11">
        <v>0</v>
      </c>
      <c r="I285" s="11">
        <v>3</v>
      </c>
      <c r="J285" s="14" t="s">
        <v>1310</v>
      </c>
      <c r="K285" s="15" t="s">
        <v>1578</v>
      </c>
      <c r="L285" s="16">
        <v>43962</v>
      </c>
    </row>
    <row r="286" ht="15.95" customHeight="1" spans="1:12">
      <c r="A286" s="6"/>
      <c r="B286" s="7"/>
      <c r="C286" s="8"/>
      <c r="D286" s="8"/>
      <c r="E286" s="9"/>
      <c r="F286" s="10"/>
      <c r="G286" s="10"/>
      <c r="H286" s="11"/>
      <c r="I286" s="11"/>
      <c r="J286" s="14"/>
      <c r="K286" s="15"/>
      <c r="L286" s="16">
        <v>43962</v>
      </c>
    </row>
    <row r="287" ht="17.1" customHeight="1" spans="1:12">
      <c r="A287" s="6"/>
      <c r="B287" s="7"/>
      <c r="C287" s="8" t="s">
        <v>1338</v>
      </c>
      <c r="D287" s="8" t="s">
        <v>1339</v>
      </c>
      <c r="E287" s="9" t="s">
        <v>1577</v>
      </c>
      <c r="F287" s="10" t="s">
        <v>1313</v>
      </c>
      <c r="G287" s="10">
        <v>1</v>
      </c>
      <c r="H287" s="11">
        <v>0</v>
      </c>
      <c r="I287" s="11">
        <v>1</v>
      </c>
      <c r="J287" s="14" t="s">
        <v>1310</v>
      </c>
      <c r="K287" s="15"/>
      <c r="L287" s="16">
        <v>43889</v>
      </c>
    </row>
    <row r="288" ht="17.1" customHeight="1" spans="1:12">
      <c r="A288" s="6"/>
      <c r="B288" s="7"/>
      <c r="C288" s="8" t="s">
        <v>1342</v>
      </c>
      <c r="D288" s="8" t="s">
        <v>1343</v>
      </c>
      <c r="E288" s="9" t="s">
        <v>1579</v>
      </c>
      <c r="F288" s="10" t="s">
        <v>1309</v>
      </c>
      <c r="G288" s="10">
        <v>2</v>
      </c>
      <c r="H288" s="11">
        <v>0</v>
      </c>
      <c r="I288" s="11">
        <v>1.2</v>
      </c>
      <c r="J288" s="14" t="s">
        <v>1310</v>
      </c>
      <c r="K288" s="15"/>
      <c r="L288" s="16">
        <v>43956</v>
      </c>
    </row>
    <row r="289" ht="17.1" customHeight="1" spans="1:12">
      <c r="A289" s="6"/>
      <c r="B289" s="7"/>
      <c r="C289" s="8"/>
      <c r="D289" s="8"/>
      <c r="E289" s="9" t="s">
        <v>1580</v>
      </c>
      <c r="F289" s="10" t="s">
        <v>1309</v>
      </c>
      <c r="G289" s="10">
        <v>2</v>
      </c>
      <c r="H289" s="11">
        <v>0</v>
      </c>
      <c r="I289" s="11">
        <v>1.3</v>
      </c>
      <c r="J289" s="14" t="s">
        <v>1310</v>
      </c>
      <c r="K289" s="15"/>
      <c r="L289" s="16">
        <v>43956</v>
      </c>
    </row>
    <row r="290" ht="17.1" customHeight="1" spans="1:12">
      <c r="A290" s="6"/>
      <c r="B290" s="7"/>
      <c r="C290" s="8" t="s">
        <v>1323</v>
      </c>
      <c r="D290" s="8" t="s">
        <v>1324</v>
      </c>
      <c r="E290" s="9" t="s">
        <v>1433</v>
      </c>
      <c r="F290" s="10" t="s">
        <v>1326</v>
      </c>
      <c r="G290" s="10">
        <v>10</v>
      </c>
      <c r="H290" s="11">
        <v>0</v>
      </c>
      <c r="I290" s="11">
        <v>0.3</v>
      </c>
      <c r="J290" s="14" t="s">
        <v>1310</v>
      </c>
      <c r="K290" s="15"/>
      <c r="L290" s="16">
        <v>43868</v>
      </c>
    </row>
    <row r="291" ht="24.2" customHeight="1" spans="1:12">
      <c r="A291" s="6"/>
      <c r="B291" s="7"/>
      <c r="C291" s="8" t="s">
        <v>1479</v>
      </c>
      <c r="D291" s="8" t="s">
        <v>1480</v>
      </c>
      <c r="E291" s="9" t="s">
        <v>1313</v>
      </c>
      <c r="F291" s="10" t="s">
        <v>1313</v>
      </c>
      <c r="G291" s="10">
        <v>1</v>
      </c>
      <c r="H291" s="11">
        <v>0</v>
      </c>
      <c r="I291" s="11">
        <v>1</v>
      </c>
      <c r="J291" s="14" t="s">
        <v>1310</v>
      </c>
      <c r="K291" s="15"/>
      <c r="L291" s="16">
        <v>43910</v>
      </c>
    </row>
    <row r="292" ht="17.1" customHeight="1" spans="1:12">
      <c r="A292" s="6" t="s">
        <v>140</v>
      </c>
      <c r="B292" s="7" t="s">
        <v>1305</v>
      </c>
      <c r="C292" s="8" t="s">
        <v>1479</v>
      </c>
      <c r="D292" s="8" t="s">
        <v>1480</v>
      </c>
      <c r="E292" s="9" t="s">
        <v>1581</v>
      </c>
      <c r="F292" s="10" t="s">
        <v>1326</v>
      </c>
      <c r="G292" s="10">
        <v>10</v>
      </c>
      <c r="H292" s="11">
        <v>0</v>
      </c>
      <c r="I292" s="11">
        <v>0.6</v>
      </c>
      <c r="J292" s="14" t="s">
        <v>1310</v>
      </c>
      <c r="K292" s="15"/>
      <c r="L292" s="16">
        <v>43838</v>
      </c>
    </row>
    <row r="293" ht="27" customHeight="1" spans="1:12">
      <c r="A293" s="6"/>
      <c r="B293" s="7"/>
      <c r="C293" s="8"/>
      <c r="D293" s="8"/>
      <c r="E293" s="9" t="s">
        <v>1582</v>
      </c>
      <c r="F293" s="10" t="s">
        <v>1326</v>
      </c>
      <c r="G293" s="10">
        <v>15</v>
      </c>
      <c r="H293" s="11">
        <v>0</v>
      </c>
      <c r="I293" s="11">
        <v>9.75</v>
      </c>
      <c r="J293" s="14" t="s">
        <v>1310</v>
      </c>
      <c r="K293" s="15"/>
      <c r="L293" s="16">
        <v>43845</v>
      </c>
    </row>
    <row r="294" ht="22.7" customHeight="1" spans="1:12">
      <c r="A294" s="6"/>
      <c r="B294" s="7"/>
      <c r="C294" s="8" t="s">
        <v>1400</v>
      </c>
      <c r="D294" s="8" t="s">
        <v>1401</v>
      </c>
      <c r="E294" s="9" t="s">
        <v>1583</v>
      </c>
      <c r="F294" s="10" t="s">
        <v>1309</v>
      </c>
      <c r="G294" s="10">
        <v>1</v>
      </c>
      <c r="H294" s="11">
        <v>0</v>
      </c>
      <c r="I294" s="11">
        <v>0.2</v>
      </c>
      <c r="J294" s="14" t="s">
        <v>1310</v>
      </c>
      <c r="K294" s="15"/>
      <c r="L294" s="16">
        <v>43836</v>
      </c>
    </row>
    <row r="295" ht="17.1" customHeight="1" spans="1:12">
      <c r="A295" s="6"/>
      <c r="B295" s="7"/>
      <c r="C295" s="8" t="s">
        <v>1323</v>
      </c>
      <c r="D295" s="8" t="s">
        <v>1324</v>
      </c>
      <c r="E295" s="9" t="s">
        <v>1433</v>
      </c>
      <c r="F295" s="10" t="s">
        <v>1326</v>
      </c>
      <c r="G295" s="10">
        <v>5</v>
      </c>
      <c r="H295" s="11">
        <v>0</v>
      </c>
      <c r="I295" s="11">
        <v>0.15</v>
      </c>
      <c r="J295" s="14" t="s">
        <v>1310</v>
      </c>
      <c r="K295" s="15"/>
      <c r="L295" s="16">
        <v>43862</v>
      </c>
    </row>
    <row r="296" ht="22.7" customHeight="1" spans="1:12">
      <c r="A296" s="6"/>
      <c r="B296" s="7"/>
      <c r="C296" s="8" t="s">
        <v>1318</v>
      </c>
      <c r="D296" s="8" t="s">
        <v>1319</v>
      </c>
      <c r="E296" s="9" t="s">
        <v>1584</v>
      </c>
      <c r="F296" s="10" t="s">
        <v>1309</v>
      </c>
      <c r="G296" s="10">
        <v>2</v>
      </c>
      <c r="H296" s="11">
        <v>0</v>
      </c>
      <c r="I296" s="11">
        <v>1</v>
      </c>
      <c r="J296" s="14" t="s">
        <v>1310</v>
      </c>
      <c r="K296" s="15"/>
      <c r="L296" s="16">
        <v>43836</v>
      </c>
    </row>
    <row r="297" ht="17.1" customHeight="1" spans="1:12">
      <c r="A297" s="6" t="s">
        <v>142</v>
      </c>
      <c r="B297" s="7" t="s">
        <v>1305</v>
      </c>
      <c r="C297" s="8" t="s">
        <v>1320</v>
      </c>
      <c r="D297" s="8" t="s">
        <v>1321</v>
      </c>
      <c r="E297" s="9" t="s">
        <v>1451</v>
      </c>
      <c r="F297" s="10" t="s">
        <v>1341</v>
      </c>
      <c r="G297" s="10">
        <v>1</v>
      </c>
      <c r="H297" s="11">
        <v>0</v>
      </c>
      <c r="I297" s="11">
        <v>0.8</v>
      </c>
      <c r="J297" s="14" t="s">
        <v>1310</v>
      </c>
      <c r="K297" s="15"/>
      <c r="L297" s="16">
        <v>44166</v>
      </c>
    </row>
    <row r="298" ht="17.1" customHeight="1" spans="1:12">
      <c r="A298" s="6"/>
      <c r="B298" s="7"/>
      <c r="C298" s="8" t="s">
        <v>1318</v>
      </c>
      <c r="D298" s="8" t="s">
        <v>1319</v>
      </c>
      <c r="E298" s="9" t="s">
        <v>1585</v>
      </c>
      <c r="F298" s="10" t="s">
        <v>1309</v>
      </c>
      <c r="G298" s="10">
        <v>4</v>
      </c>
      <c r="H298" s="11">
        <v>0</v>
      </c>
      <c r="I298" s="11">
        <v>1.92</v>
      </c>
      <c r="J298" s="14" t="s">
        <v>1310</v>
      </c>
      <c r="K298" s="15"/>
      <c r="L298" s="16">
        <v>44148</v>
      </c>
    </row>
    <row r="299" ht="17.1" customHeight="1" spans="1:12">
      <c r="A299" s="6"/>
      <c r="B299" s="7"/>
      <c r="C299" s="8" t="s">
        <v>1329</v>
      </c>
      <c r="D299" s="8" t="s">
        <v>1330</v>
      </c>
      <c r="E299" s="9" t="s">
        <v>1586</v>
      </c>
      <c r="F299" s="10" t="s">
        <v>1309</v>
      </c>
      <c r="G299" s="10">
        <v>1</v>
      </c>
      <c r="H299" s="11">
        <v>0</v>
      </c>
      <c r="I299" s="11">
        <v>0.5</v>
      </c>
      <c r="J299" s="14" t="s">
        <v>1310</v>
      </c>
      <c r="K299" s="15"/>
      <c r="L299" s="16">
        <v>44176</v>
      </c>
    </row>
    <row r="300" ht="17.1" customHeight="1" spans="1:12">
      <c r="A300" s="6"/>
      <c r="B300" s="7"/>
      <c r="C300" s="8" t="s">
        <v>1587</v>
      </c>
      <c r="D300" s="8" t="s">
        <v>1588</v>
      </c>
      <c r="E300" s="9" t="s">
        <v>1451</v>
      </c>
      <c r="F300" s="10" t="s">
        <v>1313</v>
      </c>
      <c r="G300" s="10">
        <v>1</v>
      </c>
      <c r="H300" s="11">
        <v>0</v>
      </c>
      <c r="I300" s="11">
        <v>0.8</v>
      </c>
      <c r="J300" s="14" t="s">
        <v>1310</v>
      </c>
      <c r="K300" s="15"/>
      <c r="L300" s="16">
        <v>44167</v>
      </c>
    </row>
    <row r="301" ht="17.1" customHeight="1" spans="1:12">
      <c r="A301" s="6"/>
      <c r="B301" s="7"/>
      <c r="C301" s="8" t="s">
        <v>1338</v>
      </c>
      <c r="D301" s="8" t="s">
        <v>1339</v>
      </c>
      <c r="E301" s="9" t="s">
        <v>1589</v>
      </c>
      <c r="F301" s="10" t="s">
        <v>1313</v>
      </c>
      <c r="G301" s="10">
        <v>1</v>
      </c>
      <c r="H301" s="11">
        <v>0</v>
      </c>
      <c r="I301" s="11">
        <v>1.2</v>
      </c>
      <c r="J301" s="14" t="s">
        <v>1310</v>
      </c>
      <c r="K301" s="15"/>
      <c r="L301" s="16">
        <v>44166</v>
      </c>
    </row>
    <row r="302" ht="17.1" customHeight="1" spans="1:12">
      <c r="A302" s="6"/>
      <c r="B302" s="7"/>
      <c r="C302" s="8" t="s">
        <v>1352</v>
      </c>
      <c r="D302" s="8" t="s">
        <v>1353</v>
      </c>
      <c r="E302" s="9" t="s">
        <v>1590</v>
      </c>
      <c r="F302" s="10" t="s">
        <v>1424</v>
      </c>
      <c r="G302" s="10">
        <v>1</v>
      </c>
      <c r="H302" s="11">
        <v>0</v>
      </c>
      <c r="I302" s="11">
        <v>7</v>
      </c>
      <c r="J302" s="14" t="s">
        <v>1310</v>
      </c>
      <c r="K302" s="15"/>
      <c r="L302" s="16">
        <v>43831</v>
      </c>
    </row>
    <row r="303" ht="17.1" customHeight="1" spans="1:12">
      <c r="A303" s="6"/>
      <c r="B303" s="7"/>
      <c r="C303" s="8" t="s">
        <v>1327</v>
      </c>
      <c r="D303" s="8" t="s">
        <v>1328</v>
      </c>
      <c r="E303" s="9" t="s">
        <v>1433</v>
      </c>
      <c r="F303" s="10" t="s">
        <v>1309</v>
      </c>
      <c r="G303" s="10">
        <v>1</v>
      </c>
      <c r="H303" s="11">
        <v>0</v>
      </c>
      <c r="I303" s="11">
        <v>0.15</v>
      </c>
      <c r="J303" s="14" t="s">
        <v>1310</v>
      </c>
      <c r="K303" s="15"/>
      <c r="L303" s="16">
        <v>44135</v>
      </c>
    </row>
    <row r="304" ht="17.1" customHeight="1" spans="1:12">
      <c r="A304" s="6"/>
      <c r="B304" s="7"/>
      <c r="C304" s="8" t="s">
        <v>1336</v>
      </c>
      <c r="D304" s="8" t="s">
        <v>1337</v>
      </c>
      <c r="E304" s="9" t="s">
        <v>1451</v>
      </c>
      <c r="F304" s="10" t="s">
        <v>1313</v>
      </c>
      <c r="G304" s="10">
        <v>1</v>
      </c>
      <c r="H304" s="11">
        <v>0</v>
      </c>
      <c r="I304" s="11">
        <v>25</v>
      </c>
      <c r="J304" s="14" t="s">
        <v>1310</v>
      </c>
      <c r="K304" s="15"/>
      <c r="L304" s="16">
        <v>44135</v>
      </c>
    </row>
    <row r="305" ht="17.1" customHeight="1" spans="1:12">
      <c r="A305" s="6"/>
      <c r="B305" s="7"/>
      <c r="C305" s="8" t="s">
        <v>1333</v>
      </c>
      <c r="D305" s="8" t="s">
        <v>1334</v>
      </c>
      <c r="E305" s="9" t="s">
        <v>1451</v>
      </c>
      <c r="F305" s="10" t="s">
        <v>1424</v>
      </c>
      <c r="G305" s="10">
        <v>1</v>
      </c>
      <c r="H305" s="11">
        <v>0</v>
      </c>
      <c r="I305" s="11">
        <v>1.5</v>
      </c>
      <c r="J305" s="14" t="s">
        <v>1310</v>
      </c>
      <c r="K305" s="15"/>
      <c r="L305" s="16">
        <v>43861</v>
      </c>
    </row>
    <row r="306" ht="17.1" customHeight="1" spans="1:12">
      <c r="A306" s="6"/>
      <c r="B306" s="7"/>
      <c r="C306" s="8" t="s">
        <v>1331</v>
      </c>
      <c r="D306" s="8" t="s">
        <v>1332</v>
      </c>
      <c r="E306" s="9" t="s">
        <v>1451</v>
      </c>
      <c r="F306" s="10" t="s">
        <v>1309</v>
      </c>
      <c r="G306" s="10">
        <v>2</v>
      </c>
      <c r="H306" s="11">
        <v>0</v>
      </c>
      <c r="I306" s="11">
        <v>1.2</v>
      </c>
      <c r="J306" s="14" t="s">
        <v>1310</v>
      </c>
      <c r="K306" s="15"/>
      <c r="L306" s="16">
        <v>43831</v>
      </c>
    </row>
    <row r="307" ht="17.1" customHeight="1" spans="1:12">
      <c r="A307" s="6"/>
      <c r="B307" s="7"/>
      <c r="C307" s="8" t="s">
        <v>1323</v>
      </c>
      <c r="D307" s="8" t="s">
        <v>1324</v>
      </c>
      <c r="E307" s="9" t="s">
        <v>1591</v>
      </c>
      <c r="F307" s="10" t="s">
        <v>1326</v>
      </c>
      <c r="G307" s="10">
        <v>30</v>
      </c>
      <c r="H307" s="11">
        <v>0</v>
      </c>
      <c r="I307" s="11">
        <v>1.2</v>
      </c>
      <c r="J307" s="14" t="s">
        <v>1310</v>
      </c>
      <c r="K307" s="15"/>
      <c r="L307" s="16">
        <v>44161</v>
      </c>
    </row>
    <row r="308" ht="17.1" customHeight="1" spans="1:12">
      <c r="A308" s="6" t="s">
        <v>144</v>
      </c>
      <c r="B308" s="7" t="s">
        <v>1305</v>
      </c>
      <c r="C308" s="8" t="s">
        <v>1338</v>
      </c>
      <c r="D308" s="8" t="s">
        <v>1339</v>
      </c>
      <c r="E308" s="9" t="s">
        <v>1592</v>
      </c>
      <c r="F308" s="10" t="s">
        <v>1593</v>
      </c>
      <c r="G308" s="10">
        <v>60</v>
      </c>
      <c r="H308" s="11">
        <v>0</v>
      </c>
      <c r="I308" s="11">
        <v>2.4</v>
      </c>
      <c r="J308" s="14" t="s">
        <v>1310</v>
      </c>
      <c r="K308" s="15"/>
      <c r="L308" s="16">
        <v>43831</v>
      </c>
    </row>
    <row r="309" ht="15.95" customHeight="1" spans="1:12">
      <c r="A309" s="6"/>
      <c r="B309" s="7"/>
      <c r="C309" s="8" t="s">
        <v>1323</v>
      </c>
      <c r="D309" s="8" t="s">
        <v>1324</v>
      </c>
      <c r="E309" s="9" t="s">
        <v>1594</v>
      </c>
      <c r="F309" s="10" t="s">
        <v>1326</v>
      </c>
      <c r="G309" s="10">
        <v>160</v>
      </c>
      <c r="H309" s="11">
        <v>0</v>
      </c>
      <c r="I309" s="11">
        <v>1.6</v>
      </c>
      <c r="J309" s="14" t="s">
        <v>1310</v>
      </c>
      <c r="K309" s="15"/>
      <c r="L309" s="16">
        <v>43831</v>
      </c>
    </row>
    <row r="310" ht="30" customHeight="1" spans="1:12">
      <c r="A310" s="6"/>
      <c r="B310" s="7"/>
      <c r="C310" s="8" t="s">
        <v>1357</v>
      </c>
      <c r="D310" s="8" t="s">
        <v>1358</v>
      </c>
      <c r="E310" s="9" t="s">
        <v>1429</v>
      </c>
      <c r="F310" s="10" t="s">
        <v>1359</v>
      </c>
      <c r="G310" s="10">
        <v>80</v>
      </c>
      <c r="H310" s="11">
        <v>0</v>
      </c>
      <c r="I310" s="11">
        <v>0.8</v>
      </c>
      <c r="J310" s="14" t="s">
        <v>1310</v>
      </c>
      <c r="K310" s="15"/>
      <c r="L310" s="16">
        <v>43781</v>
      </c>
    </row>
    <row r="311" ht="17.1" customHeight="1" spans="1:12">
      <c r="A311" s="6"/>
      <c r="B311" s="7"/>
      <c r="C311" s="8" t="s">
        <v>1333</v>
      </c>
      <c r="D311" s="8" t="s">
        <v>1334</v>
      </c>
      <c r="E311" s="9" t="s">
        <v>1595</v>
      </c>
      <c r="F311" s="10" t="s">
        <v>1309</v>
      </c>
      <c r="G311" s="10">
        <v>1</v>
      </c>
      <c r="H311" s="11">
        <v>0</v>
      </c>
      <c r="I311" s="11">
        <v>3</v>
      </c>
      <c r="J311" s="14" t="s">
        <v>1310</v>
      </c>
      <c r="K311" s="15"/>
      <c r="L311" s="16">
        <v>43831</v>
      </c>
    </row>
    <row r="312" ht="17.1" customHeight="1" spans="1:12">
      <c r="A312" s="6"/>
      <c r="B312" s="7"/>
      <c r="C312" s="8" t="s">
        <v>1352</v>
      </c>
      <c r="D312" s="8" t="s">
        <v>1353</v>
      </c>
      <c r="E312" s="9" t="s">
        <v>1592</v>
      </c>
      <c r="F312" s="10" t="s">
        <v>1313</v>
      </c>
      <c r="G312" s="10">
        <v>1</v>
      </c>
      <c r="H312" s="11">
        <v>0</v>
      </c>
      <c r="I312" s="11">
        <v>8</v>
      </c>
      <c r="J312" s="14" t="s">
        <v>1310</v>
      </c>
      <c r="K312" s="15"/>
      <c r="L312" s="16">
        <v>43831</v>
      </c>
    </row>
    <row r="313" ht="17.1" customHeight="1" spans="1:12">
      <c r="A313" s="6"/>
      <c r="B313" s="7"/>
      <c r="C313" s="8" t="s">
        <v>1318</v>
      </c>
      <c r="D313" s="8" t="s">
        <v>1319</v>
      </c>
      <c r="E313" s="9" t="s">
        <v>1595</v>
      </c>
      <c r="F313" s="10" t="s">
        <v>1309</v>
      </c>
      <c r="G313" s="10">
        <v>8</v>
      </c>
      <c r="H313" s="11">
        <v>0</v>
      </c>
      <c r="I313" s="11">
        <v>5.6</v>
      </c>
      <c r="J313" s="14" t="s">
        <v>1310</v>
      </c>
      <c r="K313" s="15"/>
      <c r="L313" s="16">
        <v>43831</v>
      </c>
    </row>
    <row r="314" ht="17.1" customHeight="1" spans="1:12">
      <c r="A314" s="6" t="s">
        <v>146</v>
      </c>
      <c r="B314" s="7" t="s">
        <v>1305</v>
      </c>
      <c r="C314" s="8" t="s">
        <v>1327</v>
      </c>
      <c r="D314" s="8" t="s">
        <v>1328</v>
      </c>
      <c r="E314" s="9" t="s">
        <v>1451</v>
      </c>
      <c r="F314" s="10" t="s">
        <v>1322</v>
      </c>
      <c r="G314" s="10">
        <v>5</v>
      </c>
      <c r="H314" s="11">
        <v>0</v>
      </c>
      <c r="I314" s="11">
        <v>0.6</v>
      </c>
      <c r="J314" s="14" t="s">
        <v>1310</v>
      </c>
      <c r="K314" s="15"/>
      <c r="L314" s="16">
        <v>44012</v>
      </c>
    </row>
    <row r="315" ht="17.1" customHeight="1" spans="1:12">
      <c r="A315" s="6"/>
      <c r="B315" s="7"/>
      <c r="C315" s="8" t="s">
        <v>1400</v>
      </c>
      <c r="D315" s="8" t="s">
        <v>1401</v>
      </c>
      <c r="E315" s="9" t="s">
        <v>1451</v>
      </c>
      <c r="F315" s="10" t="s">
        <v>1309</v>
      </c>
      <c r="G315" s="10">
        <v>1</v>
      </c>
      <c r="H315" s="11">
        <v>0</v>
      </c>
      <c r="I315" s="11">
        <v>1</v>
      </c>
      <c r="J315" s="14" t="s">
        <v>1310</v>
      </c>
      <c r="K315" s="15"/>
      <c r="L315" s="16">
        <v>44012</v>
      </c>
    </row>
    <row r="316" ht="17.1" customHeight="1" spans="1:12">
      <c r="A316" s="6"/>
      <c r="B316" s="7"/>
      <c r="C316" s="8" t="s">
        <v>1318</v>
      </c>
      <c r="D316" s="8" t="s">
        <v>1319</v>
      </c>
      <c r="E316" s="9" t="s">
        <v>1451</v>
      </c>
      <c r="F316" s="10" t="s">
        <v>1309</v>
      </c>
      <c r="G316" s="10">
        <v>1</v>
      </c>
      <c r="H316" s="11">
        <v>0</v>
      </c>
      <c r="I316" s="11">
        <v>2.5</v>
      </c>
      <c r="J316" s="14" t="s">
        <v>1310</v>
      </c>
      <c r="K316" s="15" t="s">
        <v>1596</v>
      </c>
      <c r="L316" s="16">
        <v>43921</v>
      </c>
    </row>
    <row r="317" ht="17.1" customHeight="1" spans="1:12">
      <c r="A317" s="6"/>
      <c r="B317" s="7"/>
      <c r="C317" s="8" t="s">
        <v>1331</v>
      </c>
      <c r="D317" s="8" t="s">
        <v>1332</v>
      </c>
      <c r="E317" s="9" t="s">
        <v>1451</v>
      </c>
      <c r="F317" s="10" t="s">
        <v>1309</v>
      </c>
      <c r="G317" s="10">
        <v>3</v>
      </c>
      <c r="H317" s="11">
        <v>0</v>
      </c>
      <c r="I317" s="11">
        <v>1.8</v>
      </c>
      <c r="J317" s="14" t="s">
        <v>1310</v>
      </c>
      <c r="K317" s="15"/>
      <c r="L317" s="16">
        <v>43772</v>
      </c>
    </row>
    <row r="318" ht="17.1" customHeight="1" spans="1:12">
      <c r="A318" s="6"/>
      <c r="B318" s="7"/>
      <c r="C318" s="8" t="s">
        <v>1342</v>
      </c>
      <c r="D318" s="8" t="s">
        <v>1343</v>
      </c>
      <c r="E318" s="9" t="s">
        <v>1451</v>
      </c>
      <c r="F318" s="10" t="s">
        <v>1309</v>
      </c>
      <c r="G318" s="10">
        <v>5</v>
      </c>
      <c r="H318" s="11">
        <v>0</v>
      </c>
      <c r="I318" s="11">
        <v>4.5</v>
      </c>
      <c r="J318" s="14" t="s">
        <v>1310</v>
      </c>
      <c r="K318" s="15" t="s">
        <v>1597</v>
      </c>
      <c r="L318" s="16">
        <v>43983</v>
      </c>
    </row>
    <row r="319" ht="17.1" customHeight="1" spans="1:12">
      <c r="A319" s="6"/>
      <c r="B319" s="7"/>
      <c r="C319" s="8" t="s">
        <v>1352</v>
      </c>
      <c r="D319" s="8" t="s">
        <v>1353</v>
      </c>
      <c r="E319" s="9" t="s">
        <v>1451</v>
      </c>
      <c r="F319" s="10" t="s">
        <v>1313</v>
      </c>
      <c r="G319" s="10">
        <v>1</v>
      </c>
      <c r="H319" s="11">
        <v>0</v>
      </c>
      <c r="I319" s="11">
        <v>2</v>
      </c>
      <c r="J319" s="14" t="s">
        <v>1310</v>
      </c>
      <c r="K319" s="15"/>
      <c r="L319" s="16">
        <v>43983</v>
      </c>
    </row>
    <row r="320" ht="24.2" customHeight="1" spans="1:12">
      <c r="A320" s="6"/>
      <c r="B320" s="7"/>
      <c r="C320" s="8" t="s">
        <v>1479</v>
      </c>
      <c r="D320" s="8" t="s">
        <v>1480</v>
      </c>
      <c r="E320" s="9" t="s">
        <v>1451</v>
      </c>
      <c r="F320" s="10" t="s">
        <v>1313</v>
      </c>
      <c r="G320" s="10">
        <v>1</v>
      </c>
      <c r="H320" s="11">
        <v>0</v>
      </c>
      <c r="I320" s="11">
        <v>10</v>
      </c>
      <c r="J320" s="14" t="s">
        <v>1310</v>
      </c>
      <c r="K320" s="15" t="s">
        <v>1598</v>
      </c>
      <c r="L320" s="16">
        <v>44196</v>
      </c>
    </row>
    <row r="321" ht="17.1" customHeight="1" spans="1:12">
      <c r="A321" s="6"/>
      <c r="B321" s="7"/>
      <c r="C321" s="8" t="s">
        <v>1336</v>
      </c>
      <c r="D321" s="8" t="s">
        <v>1337</v>
      </c>
      <c r="E321" s="9" t="s">
        <v>1451</v>
      </c>
      <c r="F321" s="10" t="s">
        <v>1416</v>
      </c>
      <c r="G321" s="10">
        <v>1</v>
      </c>
      <c r="H321" s="11">
        <v>0</v>
      </c>
      <c r="I321" s="11">
        <v>8</v>
      </c>
      <c r="J321" s="14" t="s">
        <v>1310</v>
      </c>
      <c r="K321" s="15" t="s">
        <v>1598</v>
      </c>
      <c r="L321" s="16">
        <v>44196</v>
      </c>
    </row>
    <row r="322" ht="17.1" customHeight="1" spans="1:12">
      <c r="A322" s="6"/>
      <c r="B322" s="7"/>
      <c r="C322" s="8" t="s">
        <v>1525</v>
      </c>
      <c r="D322" s="8" t="s">
        <v>1526</v>
      </c>
      <c r="E322" s="9" t="s">
        <v>1451</v>
      </c>
      <c r="F322" s="10" t="s">
        <v>1322</v>
      </c>
      <c r="G322" s="10">
        <v>1</v>
      </c>
      <c r="H322" s="11">
        <v>0</v>
      </c>
      <c r="I322" s="11">
        <v>1.5</v>
      </c>
      <c r="J322" s="14" t="s">
        <v>1310</v>
      </c>
      <c r="K322" s="15"/>
      <c r="L322" s="16">
        <v>43983</v>
      </c>
    </row>
    <row r="323" ht="17.1" customHeight="1" spans="1:12">
      <c r="A323" s="6"/>
      <c r="B323" s="7"/>
      <c r="C323" s="8" t="s">
        <v>1338</v>
      </c>
      <c r="D323" s="8" t="s">
        <v>1339</v>
      </c>
      <c r="E323" s="9" t="s">
        <v>1451</v>
      </c>
      <c r="F323" s="10" t="s">
        <v>1313</v>
      </c>
      <c r="G323" s="10">
        <v>1</v>
      </c>
      <c r="H323" s="11">
        <v>0</v>
      </c>
      <c r="I323" s="11">
        <v>2</v>
      </c>
      <c r="J323" s="14" t="s">
        <v>1310</v>
      </c>
      <c r="K323" s="15" t="s">
        <v>1598</v>
      </c>
      <c r="L323" s="16">
        <v>43983</v>
      </c>
    </row>
    <row r="324" ht="24.2" customHeight="1" spans="1:12">
      <c r="A324" s="6"/>
      <c r="B324" s="7"/>
      <c r="C324" s="8" t="s">
        <v>1412</v>
      </c>
      <c r="D324" s="8" t="s">
        <v>1413</v>
      </c>
      <c r="E324" s="9" t="s">
        <v>1451</v>
      </c>
      <c r="F324" s="10" t="s">
        <v>1416</v>
      </c>
      <c r="G324" s="10">
        <v>1</v>
      </c>
      <c r="H324" s="11">
        <v>0</v>
      </c>
      <c r="I324" s="11">
        <v>15</v>
      </c>
      <c r="J324" s="14" t="s">
        <v>1310</v>
      </c>
      <c r="K324" s="15" t="s">
        <v>1599</v>
      </c>
      <c r="L324" s="16">
        <v>43983</v>
      </c>
    </row>
    <row r="325" ht="17.1" customHeight="1" spans="1:12">
      <c r="A325" s="6" t="s">
        <v>148</v>
      </c>
      <c r="B325" s="7" t="s">
        <v>1305</v>
      </c>
      <c r="C325" s="8" t="s">
        <v>1384</v>
      </c>
      <c r="D325" s="8" t="s">
        <v>1385</v>
      </c>
      <c r="E325" s="9" t="s">
        <v>1600</v>
      </c>
      <c r="F325" s="10" t="s">
        <v>1424</v>
      </c>
      <c r="G325" s="10">
        <v>1</v>
      </c>
      <c r="H325" s="11">
        <v>0</v>
      </c>
      <c r="I325" s="11">
        <v>1</v>
      </c>
      <c r="J325" s="14" t="s">
        <v>1310</v>
      </c>
      <c r="K325" s="15"/>
      <c r="L325" s="16">
        <v>43831</v>
      </c>
    </row>
    <row r="326" ht="17.1" customHeight="1" spans="1:12">
      <c r="A326" s="6"/>
      <c r="B326" s="7"/>
      <c r="C326" s="8" t="s">
        <v>1338</v>
      </c>
      <c r="D326" s="8" t="s">
        <v>1339</v>
      </c>
      <c r="E326" s="9" t="s">
        <v>1601</v>
      </c>
      <c r="F326" s="10" t="s">
        <v>1424</v>
      </c>
      <c r="G326" s="10">
        <v>8</v>
      </c>
      <c r="H326" s="11">
        <v>0</v>
      </c>
      <c r="I326" s="11">
        <v>0.32</v>
      </c>
      <c r="J326" s="14" t="s">
        <v>1310</v>
      </c>
      <c r="K326" s="15"/>
      <c r="L326" s="16">
        <v>43831</v>
      </c>
    </row>
    <row r="327" ht="18.95" customHeight="1" spans="1:12">
      <c r="A327" s="6"/>
      <c r="B327" s="7"/>
      <c r="C327" s="8" t="s">
        <v>1318</v>
      </c>
      <c r="D327" s="8" t="s">
        <v>1319</v>
      </c>
      <c r="E327" s="9" t="s">
        <v>1602</v>
      </c>
      <c r="F327" s="10" t="s">
        <v>1424</v>
      </c>
      <c r="G327" s="10">
        <v>1</v>
      </c>
      <c r="H327" s="11">
        <v>0</v>
      </c>
      <c r="I327" s="11">
        <v>0.3</v>
      </c>
      <c r="J327" s="14" t="s">
        <v>1310</v>
      </c>
      <c r="K327" s="15"/>
      <c r="L327" s="16">
        <v>43831</v>
      </c>
    </row>
    <row r="328" ht="17.1" customHeight="1" spans="1:12">
      <c r="A328" s="6"/>
      <c r="B328" s="7"/>
      <c r="C328" s="8" t="s">
        <v>1323</v>
      </c>
      <c r="D328" s="8" t="s">
        <v>1324</v>
      </c>
      <c r="E328" s="9" t="s">
        <v>1603</v>
      </c>
      <c r="F328" s="10" t="s">
        <v>1356</v>
      </c>
      <c r="G328" s="10">
        <v>10</v>
      </c>
      <c r="H328" s="11">
        <v>0</v>
      </c>
      <c r="I328" s="11">
        <v>0.2</v>
      </c>
      <c r="J328" s="14" t="s">
        <v>1310</v>
      </c>
      <c r="K328" s="15"/>
      <c r="L328" s="16">
        <v>43831</v>
      </c>
    </row>
    <row r="329" ht="17.1" customHeight="1" spans="1:12">
      <c r="A329" s="6" t="s">
        <v>150</v>
      </c>
      <c r="B329" s="7" t="s">
        <v>1305</v>
      </c>
      <c r="C329" s="8" t="s">
        <v>1352</v>
      </c>
      <c r="D329" s="8" t="s">
        <v>1353</v>
      </c>
      <c r="E329" s="9" t="s">
        <v>1372</v>
      </c>
      <c r="F329" s="10" t="s">
        <v>1313</v>
      </c>
      <c r="G329" s="10">
        <v>1</v>
      </c>
      <c r="H329" s="11">
        <v>0</v>
      </c>
      <c r="I329" s="11">
        <v>0.6</v>
      </c>
      <c r="J329" s="14" t="s">
        <v>1310</v>
      </c>
      <c r="K329" s="15"/>
      <c r="L329" s="16">
        <v>43952</v>
      </c>
    </row>
    <row r="330" ht="17.1" customHeight="1" spans="1:12">
      <c r="A330" s="6"/>
      <c r="B330" s="7"/>
      <c r="C330" s="8" t="s">
        <v>1323</v>
      </c>
      <c r="D330" s="8" t="s">
        <v>1324</v>
      </c>
      <c r="E330" s="9" t="s">
        <v>1604</v>
      </c>
      <c r="F330" s="10" t="s">
        <v>1313</v>
      </c>
      <c r="G330" s="10">
        <v>1</v>
      </c>
      <c r="H330" s="11">
        <v>0</v>
      </c>
      <c r="I330" s="11">
        <v>0.2</v>
      </c>
      <c r="J330" s="14" t="s">
        <v>1310</v>
      </c>
      <c r="K330" s="15"/>
      <c r="L330" s="16">
        <v>43922</v>
      </c>
    </row>
    <row r="331" ht="17.1" customHeight="1" spans="1:12">
      <c r="A331" s="6"/>
      <c r="B331" s="7"/>
      <c r="C331" s="8" t="s">
        <v>1331</v>
      </c>
      <c r="D331" s="8" t="s">
        <v>1332</v>
      </c>
      <c r="E331" s="9" t="s">
        <v>1388</v>
      </c>
      <c r="F331" s="10" t="s">
        <v>1309</v>
      </c>
      <c r="G331" s="10">
        <v>1</v>
      </c>
      <c r="H331" s="11">
        <v>0</v>
      </c>
      <c r="I331" s="11">
        <v>0.5</v>
      </c>
      <c r="J331" s="14" t="s">
        <v>1310</v>
      </c>
      <c r="K331" s="15" t="s">
        <v>1522</v>
      </c>
      <c r="L331" s="16">
        <v>43891</v>
      </c>
    </row>
    <row r="332" ht="17.1" customHeight="1" spans="1:12">
      <c r="A332" s="6"/>
      <c r="B332" s="7"/>
      <c r="C332" s="8" t="s">
        <v>1318</v>
      </c>
      <c r="D332" s="8" t="s">
        <v>1319</v>
      </c>
      <c r="E332" s="9" t="s">
        <v>1388</v>
      </c>
      <c r="F332" s="10" t="s">
        <v>1309</v>
      </c>
      <c r="G332" s="10">
        <v>1</v>
      </c>
      <c r="H332" s="11">
        <v>0</v>
      </c>
      <c r="I332" s="11">
        <v>0.3</v>
      </c>
      <c r="J332" s="14" t="s">
        <v>1310</v>
      </c>
      <c r="K332" s="15"/>
      <c r="L332" s="16">
        <v>43891</v>
      </c>
    </row>
    <row r="333" ht="17.1" customHeight="1" spans="1:12">
      <c r="A333" s="6" t="s">
        <v>152</v>
      </c>
      <c r="B333" s="7" t="s">
        <v>1305</v>
      </c>
      <c r="C333" s="8" t="s">
        <v>1338</v>
      </c>
      <c r="D333" s="8" t="s">
        <v>1339</v>
      </c>
      <c r="E333" s="9" t="s">
        <v>1605</v>
      </c>
      <c r="F333" s="10" t="s">
        <v>1341</v>
      </c>
      <c r="G333" s="10">
        <v>10</v>
      </c>
      <c r="H333" s="11">
        <v>0</v>
      </c>
      <c r="I333" s="11">
        <v>0.5</v>
      </c>
      <c r="J333" s="14" t="s">
        <v>1310</v>
      </c>
      <c r="K333" s="15"/>
      <c r="L333" s="16">
        <v>43840</v>
      </c>
    </row>
    <row r="334" ht="17.1" customHeight="1" spans="1:12">
      <c r="A334" s="6"/>
      <c r="B334" s="7"/>
      <c r="C334" s="8" t="s">
        <v>1323</v>
      </c>
      <c r="D334" s="8" t="s">
        <v>1324</v>
      </c>
      <c r="E334" s="9" t="s">
        <v>1433</v>
      </c>
      <c r="F334" s="10" t="s">
        <v>1326</v>
      </c>
      <c r="G334" s="10">
        <v>10</v>
      </c>
      <c r="H334" s="11">
        <v>0</v>
      </c>
      <c r="I334" s="11">
        <v>0.5</v>
      </c>
      <c r="J334" s="14" t="s">
        <v>1310</v>
      </c>
      <c r="K334" s="15"/>
      <c r="L334" s="16">
        <v>43840</v>
      </c>
    </row>
    <row r="335" ht="24.2" customHeight="1" spans="1:12">
      <c r="A335" s="6"/>
      <c r="B335" s="7"/>
      <c r="C335" s="8" t="s">
        <v>1479</v>
      </c>
      <c r="D335" s="8" t="s">
        <v>1480</v>
      </c>
      <c r="E335" s="9" t="s">
        <v>1606</v>
      </c>
      <c r="F335" s="10" t="s">
        <v>1313</v>
      </c>
      <c r="G335" s="10">
        <v>12</v>
      </c>
      <c r="H335" s="11">
        <v>0</v>
      </c>
      <c r="I335" s="11">
        <v>0.6</v>
      </c>
      <c r="J335" s="14" t="s">
        <v>1310</v>
      </c>
      <c r="K335" s="15"/>
      <c r="L335" s="16">
        <v>43840</v>
      </c>
    </row>
    <row r="336" ht="32.1" customHeight="1" spans="1:12">
      <c r="A336" s="27" t="s">
        <v>154</v>
      </c>
      <c r="B336" s="34" t="s">
        <v>1305</v>
      </c>
      <c r="C336" s="8" t="s">
        <v>1336</v>
      </c>
      <c r="D336" s="8" t="s">
        <v>1337</v>
      </c>
      <c r="E336" s="9" t="s">
        <v>1607</v>
      </c>
      <c r="F336" s="10" t="s">
        <v>1416</v>
      </c>
      <c r="G336" s="10">
        <v>1</v>
      </c>
      <c r="H336" s="11">
        <v>0</v>
      </c>
      <c r="I336" s="11">
        <v>15</v>
      </c>
      <c r="J336" s="14" t="s">
        <v>1310</v>
      </c>
      <c r="K336" s="15"/>
      <c r="L336" s="16">
        <v>43771</v>
      </c>
    </row>
    <row r="337" ht="30" customHeight="1" spans="1:12">
      <c r="A337" s="33"/>
      <c r="B337" s="33"/>
      <c r="C337" s="8" t="s">
        <v>1357</v>
      </c>
      <c r="D337" s="8" t="s">
        <v>1358</v>
      </c>
      <c r="E337" s="9" t="s">
        <v>1608</v>
      </c>
      <c r="F337" s="10" t="s">
        <v>1416</v>
      </c>
      <c r="G337" s="10">
        <v>1</v>
      </c>
      <c r="H337" s="11">
        <v>0</v>
      </c>
      <c r="I337" s="11">
        <v>1</v>
      </c>
      <c r="J337" s="14" t="s">
        <v>1310</v>
      </c>
      <c r="K337" s="15"/>
      <c r="L337" s="16">
        <v>43862</v>
      </c>
    </row>
    <row r="338" ht="21" customHeight="1" spans="1:12">
      <c r="A338" s="27" t="s">
        <v>154</v>
      </c>
      <c r="B338" s="34" t="s">
        <v>1305</v>
      </c>
      <c r="C338" s="8" t="s">
        <v>1352</v>
      </c>
      <c r="D338" s="8" t="s">
        <v>1353</v>
      </c>
      <c r="E338" s="9" t="s">
        <v>1609</v>
      </c>
      <c r="F338" s="10" t="s">
        <v>1313</v>
      </c>
      <c r="G338" s="10">
        <v>1</v>
      </c>
      <c r="H338" s="11">
        <v>0</v>
      </c>
      <c r="I338" s="11">
        <v>0.5</v>
      </c>
      <c r="J338" s="14" t="s">
        <v>1310</v>
      </c>
      <c r="K338" s="15"/>
      <c r="L338" s="16">
        <v>43862</v>
      </c>
    </row>
    <row r="339" ht="24" customHeight="1" spans="1:12">
      <c r="A339" s="27"/>
      <c r="B339" s="33"/>
      <c r="C339" s="8" t="s">
        <v>1338</v>
      </c>
      <c r="D339" s="8" t="s">
        <v>1339</v>
      </c>
      <c r="E339" s="9" t="s">
        <v>1610</v>
      </c>
      <c r="F339" s="10" t="s">
        <v>1313</v>
      </c>
      <c r="G339" s="10">
        <v>1</v>
      </c>
      <c r="H339" s="11">
        <v>0</v>
      </c>
      <c r="I339" s="11">
        <v>4</v>
      </c>
      <c r="J339" s="14" t="s">
        <v>1310</v>
      </c>
      <c r="K339" s="15"/>
      <c r="L339" s="16">
        <v>43862</v>
      </c>
    </row>
    <row r="340" ht="57.95" customHeight="1" spans="1:12">
      <c r="A340" s="27"/>
      <c r="B340" s="7" t="s">
        <v>1611</v>
      </c>
      <c r="C340" s="8" t="s">
        <v>1396</v>
      </c>
      <c r="D340" s="8" t="s">
        <v>1397</v>
      </c>
      <c r="E340" s="9" t="s">
        <v>1612</v>
      </c>
      <c r="F340" s="10" t="s">
        <v>1416</v>
      </c>
      <c r="G340" s="10">
        <v>1</v>
      </c>
      <c r="H340" s="11">
        <v>0</v>
      </c>
      <c r="I340" s="11">
        <v>0</v>
      </c>
      <c r="J340" s="14" t="s">
        <v>1310</v>
      </c>
      <c r="K340" s="15"/>
      <c r="L340" s="16">
        <v>43862</v>
      </c>
    </row>
    <row r="341" ht="30" customHeight="1" spans="1:12">
      <c r="A341" s="27"/>
      <c r="B341" s="7" t="s">
        <v>1613</v>
      </c>
      <c r="C341" s="8" t="s">
        <v>1336</v>
      </c>
      <c r="D341" s="8" t="s">
        <v>1337</v>
      </c>
      <c r="E341" s="9" t="s">
        <v>1614</v>
      </c>
      <c r="F341" s="10" t="s">
        <v>1416</v>
      </c>
      <c r="G341" s="10">
        <v>1</v>
      </c>
      <c r="H341" s="11">
        <v>0</v>
      </c>
      <c r="I341" s="11">
        <v>15</v>
      </c>
      <c r="J341" s="14" t="s">
        <v>1310</v>
      </c>
      <c r="K341" s="15"/>
      <c r="L341" s="16">
        <v>43862</v>
      </c>
    </row>
    <row r="342" ht="30.95" customHeight="1" spans="1:12">
      <c r="A342" s="27"/>
      <c r="B342" s="7" t="s">
        <v>1615</v>
      </c>
      <c r="C342" s="8" t="s">
        <v>1318</v>
      </c>
      <c r="D342" s="8" t="s">
        <v>1319</v>
      </c>
      <c r="E342" s="9" t="s">
        <v>1319</v>
      </c>
      <c r="F342" s="10" t="s">
        <v>1322</v>
      </c>
      <c r="G342" s="10">
        <v>5</v>
      </c>
      <c r="H342" s="11">
        <v>0</v>
      </c>
      <c r="I342" s="11">
        <v>3</v>
      </c>
      <c r="J342" s="14" t="s">
        <v>1310</v>
      </c>
      <c r="K342" s="15"/>
      <c r="L342" s="16">
        <v>43862</v>
      </c>
    </row>
    <row r="343" ht="36.2" customHeight="1" spans="1:12">
      <c r="A343" s="33"/>
      <c r="B343" s="7" t="s">
        <v>1616</v>
      </c>
      <c r="C343" s="8" t="s">
        <v>1336</v>
      </c>
      <c r="D343" s="8" t="s">
        <v>1337</v>
      </c>
      <c r="E343" s="9" t="s">
        <v>1617</v>
      </c>
      <c r="F343" s="10" t="s">
        <v>1416</v>
      </c>
      <c r="G343" s="10">
        <v>1</v>
      </c>
      <c r="H343" s="11">
        <v>0</v>
      </c>
      <c r="I343" s="11">
        <v>20</v>
      </c>
      <c r="J343" s="14" t="s">
        <v>1310</v>
      </c>
      <c r="K343" s="15"/>
      <c r="L343" s="16">
        <v>43862</v>
      </c>
    </row>
    <row r="344" ht="17.1" customHeight="1" spans="1:12">
      <c r="A344" s="6" t="s">
        <v>157</v>
      </c>
      <c r="B344" s="7" t="s">
        <v>1305</v>
      </c>
      <c r="C344" s="8" t="s">
        <v>1323</v>
      </c>
      <c r="D344" s="8" t="s">
        <v>1324</v>
      </c>
      <c r="E344" s="9" t="s">
        <v>1326</v>
      </c>
      <c r="F344" s="10" t="s">
        <v>1326</v>
      </c>
      <c r="G344" s="10">
        <v>40</v>
      </c>
      <c r="H344" s="11">
        <v>0</v>
      </c>
      <c r="I344" s="11">
        <v>0.8</v>
      </c>
      <c r="J344" s="14" t="s">
        <v>1310</v>
      </c>
      <c r="K344" s="15"/>
      <c r="L344" s="16">
        <v>44166</v>
      </c>
    </row>
    <row r="345" ht="17.1" customHeight="1" spans="1:12">
      <c r="A345" s="6"/>
      <c r="B345" s="7"/>
      <c r="C345" s="8"/>
      <c r="D345" s="8"/>
      <c r="E345" s="9"/>
      <c r="F345" s="10"/>
      <c r="G345" s="10"/>
      <c r="H345" s="11"/>
      <c r="I345" s="11"/>
      <c r="J345" s="14"/>
      <c r="K345" s="15"/>
      <c r="L345" s="16">
        <v>44012</v>
      </c>
    </row>
    <row r="346" ht="17.1" customHeight="1" spans="1:12">
      <c r="A346" s="6"/>
      <c r="B346" s="7"/>
      <c r="C346" s="8" t="s">
        <v>1338</v>
      </c>
      <c r="D346" s="8" t="s">
        <v>1339</v>
      </c>
      <c r="E346" s="9" t="s">
        <v>1341</v>
      </c>
      <c r="F346" s="10" t="s">
        <v>1341</v>
      </c>
      <c r="G346" s="10">
        <v>50</v>
      </c>
      <c r="H346" s="11">
        <v>0</v>
      </c>
      <c r="I346" s="11">
        <v>1.5</v>
      </c>
      <c r="J346" s="14" t="s">
        <v>1310</v>
      </c>
      <c r="K346" s="15"/>
      <c r="L346" s="16">
        <v>44166</v>
      </c>
    </row>
    <row r="347" ht="17.1" customHeight="1" spans="1:12">
      <c r="A347" s="6"/>
      <c r="B347" s="7"/>
      <c r="C347" s="8"/>
      <c r="D347" s="8"/>
      <c r="E347" s="9"/>
      <c r="F347" s="10"/>
      <c r="G347" s="10"/>
      <c r="H347" s="11"/>
      <c r="I347" s="11"/>
      <c r="J347" s="14"/>
      <c r="K347" s="15"/>
      <c r="L347" s="16">
        <v>44012</v>
      </c>
    </row>
    <row r="348" ht="27.95" customHeight="1" spans="1:12">
      <c r="A348" s="6"/>
      <c r="B348" s="7"/>
      <c r="C348" s="8" t="s">
        <v>1357</v>
      </c>
      <c r="D348" s="8" t="s">
        <v>1358</v>
      </c>
      <c r="E348" s="9" t="s">
        <v>1416</v>
      </c>
      <c r="F348" s="10" t="s">
        <v>1416</v>
      </c>
      <c r="G348" s="10">
        <v>1</v>
      </c>
      <c r="H348" s="11">
        <v>0</v>
      </c>
      <c r="I348" s="11">
        <v>4</v>
      </c>
      <c r="J348" s="14" t="s">
        <v>1310</v>
      </c>
      <c r="K348" s="15"/>
      <c r="L348" s="16">
        <v>44166</v>
      </c>
    </row>
    <row r="349" ht="27.95" customHeight="1" spans="1:12">
      <c r="A349" s="6"/>
      <c r="B349" s="7"/>
      <c r="C349" s="8" t="s">
        <v>1421</v>
      </c>
      <c r="D349" s="8" t="s">
        <v>1422</v>
      </c>
      <c r="E349" s="9" t="s">
        <v>1416</v>
      </c>
      <c r="F349" s="10" t="s">
        <v>1416</v>
      </c>
      <c r="G349" s="10">
        <v>2</v>
      </c>
      <c r="H349" s="11">
        <v>0</v>
      </c>
      <c r="I349" s="11">
        <v>8</v>
      </c>
      <c r="J349" s="14" t="s">
        <v>1310</v>
      </c>
      <c r="K349" s="15"/>
      <c r="L349" s="16">
        <v>44166</v>
      </c>
    </row>
    <row r="350" ht="17.1" customHeight="1" spans="1:12">
      <c r="A350" s="6"/>
      <c r="B350" s="7"/>
      <c r="C350" s="8" t="s">
        <v>1336</v>
      </c>
      <c r="D350" s="8" t="s">
        <v>1337</v>
      </c>
      <c r="E350" s="9" t="s">
        <v>1416</v>
      </c>
      <c r="F350" s="10" t="s">
        <v>1416</v>
      </c>
      <c r="G350" s="10">
        <v>2</v>
      </c>
      <c r="H350" s="11">
        <v>0</v>
      </c>
      <c r="I350" s="11">
        <v>10</v>
      </c>
      <c r="J350" s="14" t="s">
        <v>1310</v>
      </c>
      <c r="K350" s="15"/>
      <c r="L350" s="16">
        <v>44078</v>
      </c>
    </row>
    <row r="351" ht="17.1" customHeight="1" spans="1:12">
      <c r="A351" s="6"/>
      <c r="B351" s="7"/>
      <c r="C351" s="8" t="s">
        <v>1384</v>
      </c>
      <c r="D351" s="8" t="s">
        <v>1385</v>
      </c>
      <c r="E351" s="9" t="s">
        <v>1416</v>
      </c>
      <c r="F351" s="10" t="s">
        <v>1416</v>
      </c>
      <c r="G351" s="10">
        <v>1</v>
      </c>
      <c r="H351" s="11">
        <v>0</v>
      </c>
      <c r="I351" s="11">
        <v>10</v>
      </c>
      <c r="J351" s="14" t="s">
        <v>1310</v>
      </c>
      <c r="K351" s="15"/>
      <c r="L351" s="16">
        <v>43885</v>
      </c>
    </row>
    <row r="352" ht="17.1" customHeight="1" spans="1:12">
      <c r="A352" s="6"/>
      <c r="B352" s="7"/>
      <c r="C352" s="8" t="s">
        <v>1352</v>
      </c>
      <c r="D352" s="8" t="s">
        <v>1353</v>
      </c>
      <c r="E352" s="9" t="s">
        <v>1313</v>
      </c>
      <c r="F352" s="10" t="s">
        <v>1313</v>
      </c>
      <c r="G352" s="10">
        <v>1</v>
      </c>
      <c r="H352" s="11">
        <v>0</v>
      </c>
      <c r="I352" s="11">
        <v>5</v>
      </c>
      <c r="J352" s="14" t="s">
        <v>1310</v>
      </c>
      <c r="K352" s="15"/>
      <c r="L352" s="16">
        <v>43891</v>
      </c>
    </row>
    <row r="353" ht="17.1" customHeight="1" spans="1:12">
      <c r="A353" s="6"/>
      <c r="B353" s="7"/>
      <c r="C353" s="8" t="s">
        <v>1331</v>
      </c>
      <c r="D353" s="8" t="s">
        <v>1332</v>
      </c>
      <c r="E353" s="9" t="s">
        <v>1309</v>
      </c>
      <c r="F353" s="10" t="s">
        <v>1309</v>
      </c>
      <c r="G353" s="10">
        <v>1</v>
      </c>
      <c r="H353" s="11">
        <v>0</v>
      </c>
      <c r="I353" s="11">
        <v>0.55</v>
      </c>
      <c r="J353" s="14" t="s">
        <v>1310</v>
      </c>
      <c r="K353" s="15"/>
      <c r="L353" s="16">
        <v>43891</v>
      </c>
    </row>
    <row r="354" ht="17.1" customHeight="1" spans="1:12">
      <c r="A354" s="6"/>
      <c r="B354" s="7"/>
      <c r="C354" s="8" t="s">
        <v>1329</v>
      </c>
      <c r="D354" s="8" t="s">
        <v>1330</v>
      </c>
      <c r="E354" s="9" t="s">
        <v>1309</v>
      </c>
      <c r="F354" s="10" t="s">
        <v>1309</v>
      </c>
      <c r="G354" s="10">
        <v>3</v>
      </c>
      <c r="H354" s="11">
        <v>0</v>
      </c>
      <c r="I354" s="11">
        <v>0.54</v>
      </c>
      <c r="J354" s="14" t="s">
        <v>1310</v>
      </c>
      <c r="K354" s="15"/>
      <c r="L354" s="16">
        <v>43891</v>
      </c>
    </row>
    <row r="355" ht="17.1" customHeight="1" spans="1:12">
      <c r="A355" s="6"/>
      <c r="B355" s="7"/>
      <c r="C355" s="8" t="s">
        <v>1318</v>
      </c>
      <c r="D355" s="8" t="s">
        <v>1319</v>
      </c>
      <c r="E355" s="9" t="s">
        <v>1309</v>
      </c>
      <c r="F355" s="10" t="s">
        <v>1309</v>
      </c>
      <c r="G355" s="10">
        <v>6</v>
      </c>
      <c r="H355" s="11">
        <v>0</v>
      </c>
      <c r="I355" s="11">
        <v>3.12</v>
      </c>
      <c r="J355" s="14" t="s">
        <v>1310</v>
      </c>
      <c r="K355" s="15"/>
      <c r="L355" s="16">
        <v>43891</v>
      </c>
    </row>
    <row r="356" ht="17.1" customHeight="1" spans="1:12">
      <c r="A356" s="6"/>
      <c r="B356" s="7"/>
      <c r="C356" s="8" t="s">
        <v>1327</v>
      </c>
      <c r="D356" s="8" t="s">
        <v>1328</v>
      </c>
      <c r="E356" s="9" t="s">
        <v>1309</v>
      </c>
      <c r="F356" s="10" t="s">
        <v>1309</v>
      </c>
      <c r="G356" s="10">
        <v>5</v>
      </c>
      <c r="H356" s="11">
        <v>0</v>
      </c>
      <c r="I356" s="11">
        <v>0.4</v>
      </c>
      <c r="J356" s="14" t="s">
        <v>1310</v>
      </c>
      <c r="K356" s="15"/>
      <c r="L356" s="16">
        <v>43891</v>
      </c>
    </row>
    <row r="357" ht="17.1" customHeight="1" spans="1:12">
      <c r="A357" s="6"/>
      <c r="B357" s="7"/>
      <c r="C357" s="8" t="s">
        <v>1345</v>
      </c>
      <c r="D357" s="8" t="s">
        <v>1346</v>
      </c>
      <c r="E357" s="9" t="s">
        <v>1309</v>
      </c>
      <c r="F357" s="10" t="s">
        <v>1309</v>
      </c>
      <c r="G357" s="10">
        <v>5</v>
      </c>
      <c r="H357" s="11">
        <v>0</v>
      </c>
      <c r="I357" s="11">
        <v>0.6</v>
      </c>
      <c r="J357" s="14" t="s">
        <v>1310</v>
      </c>
      <c r="K357" s="15"/>
      <c r="L357" s="16">
        <v>43891</v>
      </c>
    </row>
    <row r="358" ht="17.1" customHeight="1" spans="1:12">
      <c r="A358" s="6"/>
      <c r="B358" s="7"/>
      <c r="C358" s="8" t="s">
        <v>1342</v>
      </c>
      <c r="D358" s="8" t="s">
        <v>1343</v>
      </c>
      <c r="E358" s="9" t="s">
        <v>1309</v>
      </c>
      <c r="F358" s="10" t="s">
        <v>1309</v>
      </c>
      <c r="G358" s="10">
        <v>5</v>
      </c>
      <c r="H358" s="11">
        <v>0</v>
      </c>
      <c r="I358" s="11">
        <v>3.25</v>
      </c>
      <c r="J358" s="14" t="s">
        <v>1310</v>
      </c>
      <c r="K358" s="15"/>
      <c r="L358" s="16">
        <v>43922</v>
      </c>
    </row>
    <row r="359" ht="17.1" customHeight="1" spans="1:12">
      <c r="A359" s="6" t="s">
        <v>159</v>
      </c>
      <c r="B359" s="7" t="s">
        <v>1305</v>
      </c>
      <c r="C359" s="8" t="s">
        <v>1318</v>
      </c>
      <c r="D359" s="8" t="s">
        <v>1319</v>
      </c>
      <c r="E359" s="9" t="s">
        <v>1429</v>
      </c>
      <c r="F359" s="10" t="s">
        <v>1313</v>
      </c>
      <c r="G359" s="10">
        <v>4</v>
      </c>
      <c r="H359" s="11">
        <v>0</v>
      </c>
      <c r="I359" s="11">
        <v>32</v>
      </c>
      <c r="J359" s="14" t="s">
        <v>1310</v>
      </c>
      <c r="K359" s="15"/>
      <c r="L359" s="16">
        <v>43831</v>
      </c>
    </row>
    <row r="360" ht="17.1" customHeight="1" spans="1:12">
      <c r="A360" s="6"/>
      <c r="B360" s="7"/>
      <c r="C360" s="8" t="s">
        <v>1618</v>
      </c>
      <c r="D360" s="8" t="s">
        <v>1619</v>
      </c>
      <c r="E360" s="9" t="s">
        <v>1429</v>
      </c>
      <c r="F360" s="10" t="s">
        <v>1313</v>
      </c>
      <c r="G360" s="10">
        <v>1</v>
      </c>
      <c r="H360" s="11">
        <v>0</v>
      </c>
      <c r="I360" s="11">
        <v>1.5</v>
      </c>
      <c r="J360" s="14" t="s">
        <v>1310</v>
      </c>
      <c r="K360" s="15"/>
      <c r="L360" s="16">
        <v>43831</v>
      </c>
    </row>
    <row r="361" ht="17.1" customHeight="1" spans="1:12">
      <c r="A361" s="6"/>
      <c r="B361" s="7"/>
      <c r="C361" s="8" t="s">
        <v>1316</v>
      </c>
      <c r="D361" s="8" t="s">
        <v>1317</v>
      </c>
      <c r="E361" s="9" t="s">
        <v>1429</v>
      </c>
      <c r="F361" s="10" t="s">
        <v>1309</v>
      </c>
      <c r="G361" s="10">
        <v>1</v>
      </c>
      <c r="H361" s="11">
        <v>0</v>
      </c>
      <c r="I361" s="11">
        <v>3</v>
      </c>
      <c r="J361" s="14" t="s">
        <v>1310</v>
      </c>
      <c r="K361" s="15"/>
      <c r="L361" s="16">
        <v>43831</v>
      </c>
    </row>
    <row r="362" ht="17.1" customHeight="1" spans="1:12">
      <c r="A362" s="6"/>
      <c r="B362" s="7"/>
      <c r="C362" s="8" t="s">
        <v>1333</v>
      </c>
      <c r="D362" s="8" t="s">
        <v>1334</v>
      </c>
      <c r="E362" s="9" t="s">
        <v>1429</v>
      </c>
      <c r="F362" s="10" t="s">
        <v>1309</v>
      </c>
      <c r="G362" s="10">
        <v>1</v>
      </c>
      <c r="H362" s="11">
        <v>0</v>
      </c>
      <c r="I362" s="11">
        <v>5</v>
      </c>
      <c r="J362" s="14" t="s">
        <v>1310</v>
      </c>
      <c r="K362" s="15"/>
      <c r="L362" s="16">
        <v>43831</v>
      </c>
    </row>
    <row r="363" ht="17.1" customHeight="1" spans="1:12">
      <c r="A363" s="6"/>
      <c r="B363" s="7"/>
      <c r="C363" s="8" t="s">
        <v>1352</v>
      </c>
      <c r="D363" s="8" t="s">
        <v>1353</v>
      </c>
      <c r="E363" s="9" t="s">
        <v>1429</v>
      </c>
      <c r="F363" s="10" t="s">
        <v>1313</v>
      </c>
      <c r="G363" s="10">
        <v>4</v>
      </c>
      <c r="H363" s="11">
        <v>0</v>
      </c>
      <c r="I363" s="11">
        <v>32</v>
      </c>
      <c r="J363" s="14" t="s">
        <v>1310</v>
      </c>
      <c r="K363" s="15"/>
      <c r="L363" s="16">
        <v>43803</v>
      </c>
    </row>
    <row r="364" ht="17.1" customHeight="1" spans="1:12">
      <c r="A364" s="6"/>
      <c r="B364" s="7"/>
      <c r="C364" s="8" t="s">
        <v>1342</v>
      </c>
      <c r="D364" s="8" t="s">
        <v>1343</v>
      </c>
      <c r="E364" s="9" t="s">
        <v>1429</v>
      </c>
      <c r="F364" s="10" t="s">
        <v>1313</v>
      </c>
      <c r="G364" s="10">
        <v>4</v>
      </c>
      <c r="H364" s="11">
        <v>0</v>
      </c>
      <c r="I364" s="11">
        <v>20</v>
      </c>
      <c r="J364" s="14" t="s">
        <v>1310</v>
      </c>
      <c r="K364" s="15"/>
      <c r="L364" s="16">
        <v>43831</v>
      </c>
    </row>
    <row r="365" ht="42.95" customHeight="1" spans="1:12">
      <c r="A365" s="6"/>
      <c r="B365" s="7" t="s">
        <v>1620</v>
      </c>
      <c r="C365" s="8" t="s">
        <v>1410</v>
      </c>
      <c r="D365" s="8" t="s">
        <v>1411</v>
      </c>
      <c r="E365" s="9" t="s">
        <v>1429</v>
      </c>
      <c r="F365" s="10" t="s">
        <v>1621</v>
      </c>
      <c r="G365" s="10">
        <v>1</v>
      </c>
      <c r="H365" s="11">
        <v>0.02</v>
      </c>
      <c r="I365" s="11">
        <v>160</v>
      </c>
      <c r="J365" s="14" t="s">
        <v>1310</v>
      </c>
      <c r="K365" s="15"/>
      <c r="L365" s="16">
        <v>43831</v>
      </c>
    </row>
    <row r="366" ht="18" customHeight="1" spans="1:12">
      <c r="A366" s="6" t="s">
        <v>161</v>
      </c>
      <c r="B366" s="7" t="s">
        <v>1305</v>
      </c>
      <c r="C366" s="8" t="s">
        <v>1503</v>
      </c>
      <c r="D366" s="8" t="s">
        <v>1504</v>
      </c>
      <c r="E366" s="9" t="s">
        <v>1416</v>
      </c>
      <c r="F366" s="10" t="s">
        <v>1416</v>
      </c>
      <c r="G366" s="10">
        <v>1</v>
      </c>
      <c r="H366" s="11">
        <v>0</v>
      </c>
      <c r="I366" s="11">
        <v>10</v>
      </c>
      <c r="J366" s="14" t="s">
        <v>1310</v>
      </c>
      <c r="K366" s="15"/>
      <c r="L366" s="16">
        <v>43831</v>
      </c>
    </row>
    <row r="367" ht="24.2" customHeight="1" spans="1:12">
      <c r="A367" s="6"/>
      <c r="B367" s="7"/>
      <c r="C367" s="8" t="s">
        <v>1479</v>
      </c>
      <c r="D367" s="8" t="s">
        <v>1480</v>
      </c>
      <c r="E367" s="9" t="s">
        <v>1313</v>
      </c>
      <c r="F367" s="10" t="s">
        <v>1313</v>
      </c>
      <c r="G367" s="10">
        <v>1</v>
      </c>
      <c r="H367" s="11">
        <v>0</v>
      </c>
      <c r="I367" s="11">
        <v>15</v>
      </c>
      <c r="J367" s="14" t="s">
        <v>1310</v>
      </c>
      <c r="K367" s="15"/>
      <c r="L367" s="16">
        <v>43831</v>
      </c>
    </row>
    <row r="368" ht="17.1" customHeight="1" spans="1:12">
      <c r="A368" s="6"/>
      <c r="B368" s="7"/>
      <c r="C368" s="8" t="s">
        <v>1336</v>
      </c>
      <c r="D368" s="8" t="s">
        <v>1337</v>
      </c>
      <c r="E368" s="9" t="s">
        <v>1313</v>
      </c>
      <c r="F368" s="10" t="s">
        <v>1313</v>
      </c>
      <c r="G368" s="10">
        <v>1</v>
      </c>
      <c r="H368" s="11">
        <v>0</v>
      </c>
      <c r="I368" s="11">
        <v>15</v>
      </c>
      <c r="J368" s="14" t="s">
        <v>1310</v>
      </c>
      <c r="K368" s="15"/>
      <c r="L368" s="16">
        <v>43831</v>
      </c>
    </row>
    <row r="369" ht="18" customHeight="1" spans="1:12">
      <c r="A369" s="6"/>
      <c r="B369" s="7" t="s">
        <v>1622</v>
      </c>
      <c r="C369" s="8" t="s">
        <v>1400</v>
      </c>
      <c r="D369" s="8" t="s">
        <v>1401</v>
      </c>
      <c r="E369" s="9" t="s">
        <v>1309</v>
      </c>
      <c r="F369" s="10" t="s">
        <v>1309</v>
      </c>
      <c r="G369" s="10">
        <v>3</v>
      </c>
      <c r="H369" s="11">
        <v>0</v>
      </c>
      <c r="I369" s="11">
        <v>0.75</v>
      </c>
      <c r="J369" s="14" t="s">
        <v>1310</v>
      </c>
      <c r="K369" s="15"/>
      <c r="L369" s="16">
        <v>43831</v>
      </c>
    </row>
    <row r="370" ht="18" customHeight="1" spans="1:12">
      <c r="A370" s="6"/>
      <c r="B370" s="7"/>
      <c r="C370" s="8" t="s">
        <v>1336</v>
      </c>
      <c r="D370" s="8" t="s">
        <v>1337</v>
      </c>
      <c r="E370" s="9" t="s">
        <v>1313</v>
      </c>
      <c r="F370" s="10" t="s">
        <v>1313</v>
      </c>
      <c r="G370" s="10">
        <v>1</v>
      </c>
      <c r="H370" s="11">
        <v>0</v>
      </c>
      <c r="I370" s="11">
        <v>2</v>
      </c>
      <c r="J370" s="14" t="s">
        <v>1310</v>
      </c>
      <c r="K370" s="15"/>
      <c r="L370" s="16">
        <v>43831</v>
      </c>
    </row>
    <row r="371" ht="24.2" customHeight="1" spans="1:12">
      <c r="A371" s="6"/>
      <c r="B371" s="7" t="s">
        <v>1623</v>
      </c>
      <c r="C371" s="8" t="s">
        <v>1479</v>
      </c>
      <c r="D371" s="8" t="s">
        <v>1480</v>
      </c>
      <c r="E371" s="9" t="s">
        <v>1416</v>
      </c>
      <c r="F371" s="10" t="s">
        <v>1416</v>
      </c>
      <c r="G371" s="10">
        <v>1</v>
      </c>
      <c r="H371" s="11">
        <v>0</v>
      </c>
      <c r="I371" s="11">
        <v>2</v>
      </c>
      <c r="J371" s="14" t="s">
        <v>1310</v>
      </c>
      <c r="K371" s="15"/>
      <c r="L371" s="16">
        <v>43831</v>
      </c>
    </row>
    <row r="372" ht="24.2" customHeight="1" spans="1:12">
      <c r="A372" s="6"/>
      <c r="B372" s="7"/>
      <c r="C372" s="8" t="s">
        <v>1396</v>
      </c>
      <c r="D372" s="8" t="s">
        <v>1397</v>
      </c>
      <c r="E372" s="9" t="s">
        <v>1416</v>
      </c>
      <c r="F372" s="10" t="s">
        <v>1416</v>
      </c>
      <c r="G372" s="10">
        <v>3</v>
      </c>
      <c r="H372" s="11">
        <v>0</v>
      </c>
      <c r="I372" s="11">
        <v>1.5</v>
      </c>
      <c r="J372" s="14" t="s">
        <v>1310</v>
      </c>
      <c r="K372" s="15"/>
      <c r="L372" s="16">
        <v>43831</v>
      </c>
    </row>
    <row r="373" ht="17.1" customHeight="1" spans="1:12">
      <c r="A373" s="6" t="s">
        <v>163</v>
      </c>
      <c r="B373" s="7" t="s">
        <v>1305</v>
      </c>
      <c r="C373" s="8" t="s">
        <v>1345</v>
      </c>
      <c r="D373" s="8" t="s">
        <v>1346</v>
      </c>
      <c r="E373" s="9" t="s">
        <v>1624</v>
      </c>
      <c r="F373" s="10" t="s">
        <v>1309</v>
      </c>
      <c r="G373" s="10">
        <v>10</v>
      </c>
      <c r="H373" s="11">
        <v>0</v>
      </c>
      <c r="I373" s="11">
        <v>2.5</v>
      </c>
      <c r="J373" s="14" t="s">
        <v>1310</v>
      </c>
      <c r="K373" s="15"/>
      <c r="L373" s="16">
        <v>43831</v>
      </c>
    </row>
    <row r="374" ht="17.1" customHeight="1" spans="1:12">
      <c r="A374" s="6"/>
      <c r="B374" s="7"/>
      <c r="C374" s="8" t="s">
        <v>1320</v>
      </c>
      <c r="D374" s="8" t="s">
        <v>1321</v>
      </c>
      <c r="E374" s="9" t="s">
        <v>1624</v>
      </c>
      <c r="F374" s="10" t="s">
        <v>1309</v>
      </c>
      <c r="G374" s="10">
        <v>1</v>
      </c>
      <c r="H374" s="11">
        <v>0</v>
      </c>
      <c r="I374" s="11">
        <v>1</v>
      </c>
      <c r="J374" s="14" t="s">
        <v>1310</v>
      </c>
      <c r="K374" s="15"/>
      <c r="L374" s="16">
        <v>43831</v>
      </c>
    </row>
    <row r="375" ht="17.1" customHeight="1" spans="1:12">
      <c r="A375" s="6"/>
      <c r="B375" s="7"/>
      <c r="C375" s="8" t="s">
        <v>1352</v>
      </c>
      <c r="D375" s="8" t="s">
        <v>1353</v>
      </c>
      <c r="E375" s="9" t="s">
        <v>1624</v>
      </c>
      <c r="F375" s="10" t="s">
        <v>1313</v>
      </c>
      <c r="G375" s="10">
        <v>1</v>
      </c>
      <c r="H375" s="11">
        <v>0</v>
      </c>
      <c r="I375" s="11">
        <v>20</v>
      </c>
      <c r="J375" s="14" t="s">
        <v>1310</v>
      </c>
      <c r="K375" s="15"/>
      <c r="L375" s="16">
        <v>43831</v>
      </c>
    </row>
    <row r="376" ht="17.1" customHeight="1" spans="1:12">
      <c r="A376" s="6"/>
      <c r="B376" s="7"/>
      <c r="C376" s="8" t="s">
        <v>1336</v>
      </c>
      <c r="D376" s="8" t="s">
        <v>1337</v>
      </c>
      <c r="E376" s="9" t="s">
        <v>1624</v>
      </c>
      <c r="F376" s="10" t="s">
        <v>1313</v>
      </c>
      <c r="G376" s="10">
        <v>1</v>
      </c>
      <c r="H376" s="11">
        <v>0</v>
      </c>
      <c r="I376" s="11">
        <v>6</v>
      </c>
      <c r="J376" s="14" t="s">
        <v>1310</v>
      </c>
      <c r="K376" s="15"/>
      <c r="L376" s="16">
        <v>43831</v>
      </c>
    </row>
    <row r="377" ht="24.2" customHeight="1" spans="1:12">
      <c r="A377" s="6"/>
      <c r="B377" s="7"/>
      <c r="C377" s="8" t="s">
        <v>1412</v>
      </c>
      <c r="D377" s="8" t="s">
        <v>1413</v>
      </c>
      <c r="E377" s="9" t="s">
        <v>1624</v>
      </c>
      <c r="F377" s="10" t="s">
        <v>1313</v>
      </c>
      <c r="G377" s="10">
        <v>1</v>
      </c>
      <c r="H377" s="11">
        <v>0</v>
      </c>
      <c r="I377" s="11">
        <v>5</v>
      </c>
      <c r="J377" s="14" t="s">
        <v>1310</v>
      </c>
      <c r="K377" s="15"/>
      <c r="L377" s="16">
        <v>43831</v>
      </c>
    </row>
    <row r="378" ht="24.2" customHeight="1" spans="1:12">
      <c r="A378" s="6"/>
      <c r="B378" s="7"/>
      <c r="C378" s="8" t="s">
        <v>1421</v>
      </c>
      <c r="D378" s="8" t="s">
        <v>1422</v>
      </c>
      <c r="E378" s="9" t="s">
        <v>1624</v>
      </c>
      <c r="F378" s="10" t="s">
        <v>1313</v>
      </c>
      <c r="G378" s="10">
        <v>1</v>
      </c>
      <c r="H378" s="11">
        <v>0</v>
      </c>
      <c r="I378" s="11">
        <v>3</v>
      </c>
      <c r="J378" s="14" t="s">
        <v>1310</v>
      </c>
      <c r="K378" s="15"/>
      <c r="L378" s="16">
        <v>43831</v>
      </c>
    </row>
    <row r="379" ht="17.1" customHeight="1" spans="1:12">
      <c r="A379" s="6"/>
      <c r="B379" s="7"/>
      <c r="C379" s="8" t="s">
        <v>1419</v>
      </c>
      <c r="D379" s="8" t="s">
        <v>1420</v>
      </c>
      <c r="E379" s="9" t="s">
        <v>1624</v>
      </c>
      <c r="F379" s="10" t="s">
        <v>1309</v>
      </c>
      <c r="G379" s="10">
        <v>1</v>
      </c>
      <c r="H379" s="11">
        <v>0</v>
      </c>
      <c r="I379" s="11">
        <v>20</v>
      </c>
      <c r="J379" s="14" t="s">
        <v>1310</v>
      </c>
      <c r="K379" s="15"/>
      <c r="L379" s="16">
        <v>43831</v>
      </c>
    </row>
    <row r="380" ht="17.1" customHeight="1" spans="1:12">
      <c r="A380" s="6"/>
      <c r="B380" s="7"/>
      <c r="C380" s="8" t="s">
        <v>1618</v>
      </c>
      <c r="D380" s="8" t="s">
        <v>1619</v>
      </c>
      <c r="E380" s="9" t="s">
        <v>1624</v>
      </c>
      <c r="F380" s="10" t="s">
        <v>1309</v>
      </c>
      <c r="G380" s="10">
        <v>3</v>
      </c>
      <c r="H380" s="11">
        <v>0</v>
      </c>
      <c r="I380" s="11">
        <v>0.9</v>
      </c>
      <c r="J380" s="14" t="s">
        <v>1310</v>
      </c>
      <c r="K380" s="15"/>
      <c r="L380" s="16">
        <v>43831</v>
      </c>
    </row>
    <row r="381" ht="17.1" customHeight="1" spans="1:12">
      <c r="A381" s="6"/>
      <c r="B381" s="7"/>
      <c r="C381" s="8" t="s">
        <v>1318</v>
      </c>
      <c r="D381" s="8" t="s">
        <v>1319</v>
      </c>
      <c r="E381" s="9" t="s">
        <v>1624</v>
      </c>
      <c r="F381" s="10" t="s">
        <v>1309</v>
      </c>
      <c r="G381" s="10">
        <v>10</v>
      </c>
      <c r="H381" s="11">
        <v>0</v>
      </c>
      <c r="I381" s="11">
        <v>7</v>
      </c>
      <c r="J381" s="14" t="s">
        <v>1310</v>
      </c>
      <c r="K381" s="15"/>
      <c r="L381" s="16">
        <v>43831</v>
      </c>
    </row>
    <row r="382" ht="17.1" customHeight="1" spans="1:12">
      <c r="A382" s="6"/>
      <c r="B382" s="7"/>
      <c r="C382" s="8" t="s">
        <v>1331</v>
      </c>
      <c r="D382" s="8" t="s">
        <v>1332</v>
      </c>
      <c r="E382" s="9" t="s">
        <v>1624</v>
      </c>
      <c r="F382" s="10" t="s">
        <v>1309</v>
      </c>
      <c r="G382" s="10">
        <v>20</v>
      </c>
      <c r="H382" s="11">
        <v>0</v>
      </c>
      <c r="I382" s="11">
        <v>10</v>
      </c>
      <c r="J382" s="14" t="s">
        <v>1310</v>
      </c>
      <c r="K382" s="15"/>
      <c r="L382" s="16">
        <v>43831</v>
      </c>
    </row>
    <row r="383" ht="17.1" customHeight="1" spans="1:12">
      <c r="A383" s="6"/>
      <c r="B383" s="7"/>
      <c r="C383" s="8" t="s">
        <v>1338</v>
      </c>
      <c r="D383" s="8" t="s">
        <v>1339</v>
      </c>
      <c r="E383" s="9" t="s">
        <v>1624</v>
      </c>
      <c r="F383" s="10" t="s">
        <v>1313</v>
      </c>
      <c r="G383" s="10">
        <v>1</v>
      </c>
      <c r="H383" s="11">
        <v>0</v>
      </c>
      <c r="I383" s="11">
        <v>3.6</v>
      </c>
      <c r="J383" s="14" t="s">
        <v>1310</v>
      </c>
      <c r="K383" s="15"/>
      <c r="L383" s="16">
        <v>43831</v>
      </c>
    </row>
    <row r="384" ht="17.1" customHeight="1" spans="1:12">
      <c r="A384" s="6"/>
      <c r="B384" s="7"/>
      <c r="C384" s="8" t="s">
        <v>1323</v>
      </c>
      <c r="D384" s="8" t="s">
        <v>1324</v>
      </c>
      <c r="E384" s="9" t="s">
        <v>1624</v>
      </c>
      <c r="F384" s="10" t="s">
        <v>1313</v>
      </c>
      <c r="G384" s="10">
        <v>1</v>
      </c>
      <c r="H384" s="11">
        <v>0</v>
      </c>
      <c r="I384" s="11">
        <v>3</v>
      </c>
      <c r="J384" s="14" t="s">
        <v>1310</v>
      </c>
      <c r="K384" s="15"/>
      <c r="L384" s="16">
        <v>43831</v>
      </c>
    </row>
    <row r="385" ht="17.1" customHeight="1" spans="1:12">
      <c r="A385" s="6"/>
      <c r="B385" s="7"/>
      <c r="C385" s="8" t="s">
        <v>1342</v>
      </c>
      <c r="D385" s="8" t="s">
        <v>1343</v>
      </c>
      <c r="E385" s="9" t="s">
        <v>1624</v>
      </c>
      <c r="F385" s="10" t="s">
        <v>1309</v>
      </c>
      <c r="G385" s="10">
        <v>5</v>
      </c>
      <c r="H385" s="11">
        <v>0</v>
      </c>
      <c r="I385" s="11">
        <v>3.75</v>
      </c>
      <c r="J385" s="14" t="s">
        <v>1310</v>
      </c>
      <c r="K385" s="15"/>
      <c r="L385" s="16">
        <v>43831</v>
      </c>
    </row>
    <row r="386" ht="17.1" customHeight="1" spans="1:12">
      <c r="A386" s="6"/>
      <c r="B386" s="7"/>
      <c r="C386" s="8" t="s">
        <v>1417</v>
      </c>
      <c r="D386" s="8" t="s">
        <v>1418</v>
      </c>
      <c r="E386" s="9" t="s">
        <v>1624</v>
      </c>
      <c r="F386" s="10" t="s">
        <v>1383</v>
      </c>
      <c r="G386" s="10">
        <v>1</v>
      </c>
      <c r="H386" s="11">
        <v>0</v>
      </c>
      <c r="I386" s="11">
        <v>14.04</v>
      </c>
      <c r="J386" s="14" t="s">
        <v>1310</v>
      </c>
      <c r="K386" s="15"/>
      <c r="L386" s="16">
        <v>43831</v>
      </c>
    </row>
    <row r="387" ht="24.2" customHeight="1" spans="1:12">
      <c r="A387" s="6" t="s">
        <v>165</v>
      </c>
      <c r="B387" s="7" t="s">
        <v>1305</v>
      </c>
      <c r="C387" s="8" t="s">
        <v>1421</v>
      </c>
      <c r="D387" s="8" t="s">
        <v>1422</v>
      </c>
      <c r="E387" s="9" t="s">
        <v>1442</v>
      </c>
      <c r="F387" s="10" t="s">
        <v>1416</v>
      </c>
      <c r="G387" s="10">
        <v>1</v>
      </c>
      <c r="H387" s="11">
        <v>0</v>
      </c>
      <c r="I387" s="11">
        <v>2</v>
      </c>
      <c r="J387" s="14" t="s">
        <v>1310</v>
      </c>
      <c r="K387" s="15"/>
      <c r="L387" s="16">
        <v>43836</v>
      </c>
    </row>
    <row r="388" ht="17.1" customHeight="1" spans="1:12">
      <c r="A388" s="6"/>
      <c r="B388" s="7"/>
      <c r="C388" s="8" t="s">
        <v>1336</v>
      </c>
      <c r="D388" s="8" t="s">
        <v>1337</v>
      </c>
      <c r="E388" s="9" t="s">
        <v>1442</v>
      </c>
      <c r="F388" s="10" t="s">
        <v>1416</v>
      </c>
      <c r="G388" s="10">
        <v>1</v>
      </c>
      <c r="H388" s="11">
        <v>0</v>
      </c>
      <c r="I388" s="11">
        <v>4</v>
      </c>
      <c r="J388" s="14" t="s">
        <v>1310</v>
      </c>
      <c r="K388" s="15"/>
      <c r="L388" s="16">
        <v>43836</v>
      </c>
    </row>
    <row r="389" ht="20.1" customHeight="1" spans="1:12">
      <c r="A389" s="6"/>
      <c r="B389" s="7"/>
      <c r="C389" s="8" t="s">
        <v>1417</v>
      </c>
      <c r="D389" s="8" t="s">
        <v>1418</v>
      </c>
      <c r="E389" s="9" t="s">
        <v>1442</v>
      </c>
      <c r="F389" s="10" t="s">
        <v>1416</v>
      </c>
      <c r="G389" s="10">
        <v>1</v>
      </c>
      <c r="H389" s="11">
        <v>0</v>
      </c>
      <c r="I389" s="11">
        <v>6</v>
      </c>
      <c r="J389" s="14" t="s">
        <v>1310</v>
      </c>
      <c r="K389" s="15"/>
      <c r="L389" s="16">
        <v>43836</v>
      </c>
    </row>
    <row r="390" ht="24.2" customHeight="1" spans="1:12">
      <c r="A390" s="6"/>
      <c r="B390" s="7"/>
      <c r="C390" s="8" t="s">
        <v>1369</v>
      </c>
      <c r="D390" s="8" t="s">
        <v>1370</v>
      </c>
      <c r="E390" s="9" t="s">
        <v>1442</v>
      </c>
      <c r="F390" s="10" t="s">
        <v>1313</v>
      </c>
      <c r="G390" s="10">
        <v>1</v>
      </c>
      <c r="H390" s="11">
        <v>0</v>
      </c>
      <c r="I390" s="11">
        <v>3</v>
      </c>
      <c r="J390" s="14" t="s">
        <v>1310</v>
      </c>
      <c r="K390" s="15"/>
      <c r="L390" s="16">
        <v>43836</v>
      </c>
    </row>
    <row r="391" ht="22.7" customHeight="1" spans="1:12">
      <c r="A391" s="6"/>
      <c r="B391" s="7"/>
      <c r="C391" s="8" t="s">
        <v>1338</v>
      </c>
      <c r="D391" s="8" t="s">
        <v>1339</v>
      </c>
      <c r="E391" s="9" t="s">
        <v>1625</v>
      </c>
      <c r="F391" s="10" t="s">
        <v>1313</v>
      </c>
      <c r="G391" s="10">
        <v>1</v>
      </c>
      <c r="H391" s="11">
        <v>0</v>
      </c>
      <c r="I391" s="11">
        <v>1.5</v>
      </c>
      <c r="J391" s="14" t="s">
        <v>1310</v>
      </c>
      <c r="K391" s="15"/>
      <c r="L391" s="16">
        <v>43836</v>
      </c>
    </row>
    <row r="392" ht="17.1" customHeight="1" spans="1:12">
      <c r="A392" s="6"/>
      <c r="B392" s="7"/>
      <c r="C392" s="8" t="s">
        <v>1384</v>
      </c>
      <c r="D392" s="8" t="s">
        <v>1385</v>
      </c>
      <c r="E392" s="9" t="s">
        <v>1442</v>
      </c>
      <c r="F392" s="10" t="s">
        <v>1313</v>
      </c>
      <c r="G392" s="10">
        <v>1</v>
      </c>
      <c r="H392" s="11">
        <v>0</v>
      </c>
      <c r="I392" s="11">
        <v>30</v>
      </c>
      <c r="J392" s="14" t="s">
        <v>1310</v>
      </c>
      <c r="K392" s="15"/>
      <c r="L392" s="16">
        <v>43836</v>
      </c>
    </row>
    <row r="393" ht="24.2" customHeight="1" spans="1:12">
      <c r="A393" s="6"/>
      <c r="B393" s="7"/>
      <c r="C393" s="8" t="s">
        <v>1412</v>
      </c>
      <c r="D393" s="8" t="s">
        <v>1413</v>
      </c>
      <c r="E393" s="9" t="s">
        <v>1442</v>
      </c>
      <c r="F393" s="10" t="s">
        <v>1416</v>
      </c>
      <c r="G393" s="10">
        <v>1</v>
      </c>
      <c r="H393" s="11">
        <v>0</v>
      </c>
      <c r="I393" s="11">
        <v>1</v>
      </c>
      <c r="J393" s="14" t="s">
        <v>1310</v>
      </c>
      <c r="K393" s="15"/>
      <c r="L393" s="16">
        <v>43836</v>
      </c>
    </row>
    <row r="394" ht="22.7" customHeight="1" spans="1:12">
      <c r="A394" s="6"/>
      <c r="B394" s="7"/>
      <c r="C394" s="8" t="s">
        <v>1352</v>
      </c>
      <c r="D394" s="8" t="s">
        <v>1353</v>
      </c>
      <c r="E394" s="9" t="s">
        <v>1626</v>
      </c>
      <c r="F394" s="10" t="s">
        <v>1313</v>
      </c>
      <c r="G394" s="10">
        <v>1</v>
      </c>
      <c r="H394" s="11">
        <v>0</v>
      </c>
      <c r="I394" s="11">
        <v>4</v>
      </c>
      <c r="J394" s="14" t="s">
        <v>1310</v>
      </c>
      <c r="K394" s="15"/>
      <c r="L394" s="16">
        <v>43836</v>
      </c>
    </row>
    <row r="395" ht="22.7" customHeight="1" spans="1:12">
      <c r="A395" s="6"/>
      <c r="B395" s="7"/>
      <c r="C395" s="8" t="s">
        <v>1342</v>
      </c>
      <c r="D395" s="8" t="s">
        <v>1343</v>
      </c>
      <c r="E395" s="9" t="s">
        <v>1627</v>
      </c>
      <c r="F395" s="10" t="s">
        <v>1313</v>
      </c>
      <c r="G395" s="10">
        <v>1</v>
      </c>
      <c r="H395" s="11">
        <v>0</v>
      </c>
      <c r="I395" s="11">
        <v>3</v>
      </c>
      <c r="J395" s="14" t="s">
        <v>1310</v>
      </c>
      <c r="K395" s="15"/>
      <c r="L395" s="16">
        <v>43836</v>
      </c>
    </row>
    <row r="396" ht="17.1" customHeight="1" spans="1:12">
      <c r="A396" s="6"/>
      <c r="B396" s="7"/>
      <c r="C396" s="8" t="s">
        <v>1331</v>
      </c>
      <c r="D396" s="8" t="s">
        <v>1332</v>
      </c>
      <c r="E396" s="9" t="s">
        <v>1442</v>
      </c>
      <c r="F396" s="10" t="s">
        <v>1313</v>
      </c>
      <c r="G396" s="10">
        <v>1</v>
      </c>
      <c r="H396" s="11">
        <v>0</v>
      </c>
      <c r="I396" s="11">
        <v>5</v>
      </c>
      <c r="J396" s="14" t="s">
        <v>1310</v>
      </c>
      <c r="K396" s="15"/>
      <c r="L396" s="16">
        <v>43836</v>
      </c>
    </row>
    <row r="397" ht="22.7" customHeight="1" spans="1:12">
      <c r="A397" s="6"/>
      <c r="B397" s="7"/>
      <c r="C397" s="8" t="s">
        <v>1323</v>
      </c>
      <c r="D397" s="8" t="s">
        <v>1324</v>
      </c>
      <c r="E397" s="9" t="s">
        <v>1628</v>
      </c>
      <c r="F397" s="10" t="s">
        <v>1313</v>
      </c>
      <c r="G397" s="10">
        <v>1</v>
      </c>
      <c r="H397" s="11">
        <v>0</v>
      </c>
      <c r="I397" s="11">
        <v>1</v>
      </c>
      <c r="J397" s="14" t="s">
        <v>1310</v>
      </c>
      <c r="K397" s="15"/>
      <c r="L397" s="16">
        <v>43836</v>
      </c>
    </row>
    <row r="398" ht="17.1" customHeight="1" spans="1:12">
      <c r="A398" s="6"/>
      <c r="B398" s="7"/>
      <c r="C398" s="8" t="s">
        <v>1629</v>
      </c>
      <c r="D398" s="8" t="s">
        <v>1630</v>
      </c>
      <c r="E398" s="9" t="s">
        <v>1442</v>
      </c>
      <c r="F398" s="10" t="s">
        <v>1416</v>
      </c>
      <c r="G398" s="10">
        <v>1</v>
      </c>
      <c r="H398" s="11">
        <v>0.01</v>
      </c>
      <c r="I398" s="11">
        <v>118.1</v>
      </c>
      <c r="J398" s="14" t="s">
        <v>1310</v>
      </c>
      <c r="K398" s="15"/>
      <c r="L398" s="16">
        <v>43836</v>
      </c>
    </row>
    <row r="399" ht="24.2" customHeight="1" spans="1:12">
      <c r="A399" s="6"/>
      <c r="B399" s="7"/>
      <c r="C399" s="8" t="s">
        <v>1357</v>
      </c>
      <c r="D399" s="8" t="s">
        <v>1358</v>
      </c>
      <c r="E399" s="9" t="s">
        <v>1442</v>
      </c>
      <c r="F399" s="10" t="s">
        <v>1416</v>
      </c>
      <c r="G399" s="10">
        <v>1</v>
      </c>
      <c r="H399" s="11">
        <v>0</v>
      </c>
      <c r="I399" s="11">
        <v>2</v>
      </c>
      <c r="J399" s="14" t="s">
        <v>1310</v>
      </c>
      <c r="K399" s="15"/>
      <c r="L399" s="16">
        <v>43836</v>
      </c>
    </row>
    <row r="400" ht="72.4" customHeight="1" spans="1:12">
      <c r="A400" s="27" t="s">
        <v>167</v>
      </c>
      <c r="B400" s="7" t="s">
        <v>1631</v>
      </c>
      <c r="C400" s="8" t="s">
        <v>1410</v>
      </c>
      <c r="D400" s="8" t="s">
        <v>1411</v>
      </c>
      <c r="E400" s="9" t="s">
        <v>1632</v>
      </c>
      <c r="F400" s="10" t="s">
        <v>1416</v>
      </c>
      <c r="G400" s="10">
        <v>1</v>
      </c>
      <c r="H400" s="11">
        <v>0.02</v>
      </c>
      <c r="I400" s="11">
        <v>205</v>
      </c>
      <c r="J400" s="14" t="s">
        <v>1633</v>
      </c>
      <c r="K400" s="15" t="s">
        <v>1634</v>
      </c>
      <c r="L400" s="16">
        <v>43831</v>
      </c>
    </row>
    <row r="401" ht="36.2" customHeight="1" spans="1:12">
      <c r="A401" s="27"/>
      <c r="B401" s="7" t="s">
        <v>1635</v>
      </c>
      <c r="C401" s="8" t="s">
        <v>1636</v>
      </c>
      <c r="D401" s="8" t="s">
        <v>1637</v>
      </c>
      <c r="E401" s="9" t="s">
        <v>1638</v>
      </c>
      <c r="F401" s="10" t="s">
        <v>1313</v>
      </c>
      <c r="G401" s="10">
        <v>1</v>
      </c>
      <c r="H401" s="11">
        <v>0.04</v>
      </c>
      <c r="I401" s="11">
        <v>400</v>
      </c>
      <c r="J401" s="14" t="s">
        <v>1639</v>
      </c>
      <c r="K401" s="15" t="s">
        <v>1640</v>
      </c>
      <c r="L401" s="16">
        <v>43831</v>
      </c>
    </row>
    <row r="402" ht="32.1" customHeight="1" spans="1:12">
      <c r="A402" s="27"/>
      <c r="B402" s="7" t="s">
        <v>1641</v>
      </c>
      <c r="C402" s="8" t="s">
        <v>1642</v>
      </c>
      <c r="D402" s="8" t="s">
        <v>1643</v>
      </c>
      <c r="E402" s="9" t="s">
        <v>1644</v>
      </c>
      <c r="F402" s="10" t="s">
        <v>1416</v>
      </c>
      <c r="G402" s="10">
        <v>1</v>
      </c>
      <c r="H402" s="11">
        <v>0.02</v>
      </c>
      <c r="I402" s="11">
        <v>154.04</v>
      </c>
      <c r="J402" s="14" t="s">
        <v>1633</v>
      </c>
      <c r="K402" s="15" t="s">
        <v>1640</v>
      </c>
      <c r="L402" s="16">
        <v>43872</v>
      </c>
    </row>
    <row r="403" ht="72" customHeight="1" spans="1:12">
      <c r="A403" s="27"/>
      <c r="B403" s="7" t="s">
        <v>1645</v>
      </c>
      <c r="C403" s="8" t="s">
        <v>1646</v>
      </c>
      <c r="D403" s="8" t="s">
        <v>1647</v>
      </c>
      <c r="E403" s="9" t="s">
        <v>1648</v>
      </c>
      <c r="F403" s="10" t="s">
        <v>1416</v>
      </c>
      <c r="G403" s="10">
        <v>1</v>
      </c>
      <c r="H403" s="11">
        <v>0.44</v>
      </c>
      <c r="I403" s="11">
        <v>4410</v>
      </c>
      <c r="J403" s="14" t="s">
        <v>1639</v>
      </c>
      <c r="K403" s="15" t="s">
        <v>1649</v>
      </c>
      <c r="L403" s="16">
        <v>43831</v>
      </c>
    </row>
    <row r="404" ht="30" customHeight="1" spans="1:12">
      <c r="A404" s="27"/>
      <c r="B404" s="7" t="s">
        <v>1305</v>
      </c>
      <c r="C404" s="8" t="s">
        <v>1357</v>
      </c>
      <c r="D404" s="8" t="s">
        <v>1358</v>
      </c>
      <c r="E404" s="9" t="s">
        <v>1650</v>
      </c>
      <c r="F404" s="10" t="s">
        <v>1416</v>
      </c>
      <c r="G404" s="10">
        <v>1</v>
      </c>
      <c r="H404" s="11">
        <v>0</v>
      </c>
      <c r="I404" s="11">
        <v>10</v>
      </c>
      <c r="J404" s="14" t="s">
        <v>1310</v>
      </c>
      <c r="K404" s="15"/>
      <c r="L404" s="16">
        <v>43864</v>
      </c>
    </row>
    <row r="405" ht="29.1" customHeight="1" spans="1:12">
      <c r="A405" s="27"/>
      <c r="B405" s="7"/>
      <c r="C405" s="8" t="s">
        <v>1412</v>
      </c>
      <c r="D405" s="8" t="s">
        <v>1413</v>
      </c>
      <c r="E405" s="9" t="s">
        <v>1651</v>
      </c>
      <c r="F405" s="10" t="s">
        <v>1416</v>
      </c>
      <c r="G405" s="10">
        <v>1</v>
      </c>
      <c r="H405" s="11">
        <v>0</v>
      </c>
      <c r="I405" s="11">
        <v>10</v>
      </c>
      <c r="J405" s="14" t="s">
        <v>1310</v>
      </c>
      <c r="K405" s="15"/>
      <c r="L405" s="16">
        <v>43864</v>
      </c>
    </row>
    <row r="406" ht="27.95" customHeight="1" spans="1:12">
      <c r="A406" s="27"/>
      <c r="B406" s="7"/>
      <c r="C406" s="8" t="s">
        <v>1421</v>
      </c>
      <c r="D406" s="8" t="s">
        <v>1422</v>
      </c>
      <c r="E406" s="9" t="s">
        <v>1652</v>
      </c>
      <c r="F406" s="10" t="s">
        <v>1416</v>
      </c>
      <c r="G406" s="10">
        <v>1</v>
      </c>
      <c r="H406" s="11">
        <v>0</v>
      </c>
      <c r="I406" s="11">
        <v>15</v>
      </c>
      <c r="J406" s="14" t="s">
        <v>1310</v>
      </c>
      <c r="K406" s="15"/>
      <c r="L406" s="16">
        <v>43864</v>
      </c>
    </row>
    <row r="407" ht="17.1" customHeight="1" spans="1:12">
      <c r="A407" s="27"/>
      <c r="B407" s="7"/>
      <c r="C407" s="8" t="s">
        <v>1336</v>
      </c>
      <c r="D407" s="8" t="s">
        <v>1337</v>
      </c>
      <c r="E407" s="9" t="s">
        <v>1337</v>
      </c>
      <c r="F407" s="10" t="s">
        <v>1416</v>
      </c>
      <c r="G407" s="10">
        <v>1</v>
      </c>
      <c r="H407" s="11">
        <v>0</v>
      </c>
      <c r="I407" s="11">
        <v>20</v>
      </c>
      <c r="J407" s="14" t="s">
        <v>1310</v>
      </c>
      <c r="K407" s="15"/>
      <c r="L407" s="16">
        <v>43864</v>
      </c>
    </row>
    <row r="408" ht="22.7" customHeight="1" spans="1:12">
      <c r="A408" s="27"/>
      <c r="B408" s="7"/>
      <c r="C408" s="8" t="s">
        <v>1417</v>
      </c>
      <c r="D408" s="8" t="s">
        <v>1418</v>
      </c>
      <c r="E408" s="9" t="s">
        <v>1418</v>
      </c>
      <c r="F408" s="10" t="s">
        <v>1416</v>
      </c>
      <c r="G408" s="10">
        <v>1</v>
      </c>
      <c r="H408" s="11">
        <v>0</v>
      </c>
      <c r="I408" s="11">
        <v>5</v>
      </c>
      <c r="J408" s="14" t="s">
        <v>1310</v>
      </c>
      <c r="K408" s="15"/>
      <c r="L408" s="16">
        <v>43864</v>
      </c>
    </row>
    <row r="409" ht="22.7" customHeight="1" spans="1:12">
      <c r="A409" s="27"/>
      <c r="B409" s="7"/>
      <c r="C409" s="8" t="s">
        <v>1320</v>
      </c>
      <c r="D409" s="8" t="s">
        <v>1321</v>
      </c>
      <c r="E409" s="9" t="s">
        <v>1653</v>
      </c>
      <c r="F409" s="10" t="s">
        <v>1309</v>
      </c>
      <c r="G409" s="10">
        <v>2</v>
      </c>
      <c r="H409" s="11">
        <v>0</v>
      </c>
      <c r="I409" s="11">
        <v>1.6</v>
      </c>
      <c r="J409" s="14" t="s">
        <v>1310</v>
      </c>
      <c r="K409" s="15"/>
      <c r="L409" s="16">
        <v>43864</v>
      </c>
    </row>
    <row r="410" ht="17.1" customHeight="1" spans="1:12">
      <c r="A410" s="27"/>
      <c r="B410" s="7"/>
      <c r="C410" s="8" t="s">
        <v>1414</v>
      </c>
      <c r="D410" s="8" t="s">
        <v>1415</v>
      </c>
      <c r="E410" s="9" t="s">
        <v>1415</v>
      </c>
      <c r="F410" s="10" t="s">
        <v>1416</v>
      </c>
      <c r="G410" s="10">
        <v>1</v>
      </c>
      <c r="H410" s="11">
        <v>0</v>
      </c>
      <c r="I410" s="11">
        <v>17</v>
      </c>
      <c r="J410" s="14" t="s">
        <v>1310</v>
      </c>
      <c r="K410" s="15"/>
      <c r="L410" s="16">
        <v>43864</v>
      </c>
    </row>
    <row r="411" ht="22.7" customHeight="1" spans="1:12">
      <c r="A411" s="27"/>
      <c r="B411" s="7"/>
      <c r="C411" s="8" t="s">
        <v>1345</v>
      </c>
      <c r="D411" s="8" t="s">
        <v>1346</v>
      </c>
      <c r="E411" s="9" t="s">
        <v>1654</v>
      </c>
      <c r="F411" s="10" t="s">
        <v>1309</v>
      </c>
      <c r="G411" s="10">
        <v>2</v>
      </c>
      <c r="H411" s="11">
        <v>0</v>
      </c>
      <c r="I411" s="11">
        <v>0.4</v>
      </c>
      <c r="J411" s="14" t="s">
        <v>1310</v>
      </c>
      <c r="K411" s="15"/>
      <c r="L411" s="16">
        <v>43864</v>
      </c>
    </row>
    <row r="412" ht="17.1" customHeight="1" spans="1:12">
      <c r="A412" s="27"/>
      <c r="B412" s="7"/>
      <c r="C412" s="8" t="s">
        <v>1655</v>
      </c>
      <c r="D412" s="8" t="s">
        <v>1656</v>
      </c>
      <c r="E412" s="9" t="s">
        <v>1656</v>
      </c>
      <c r="F412" s="10" t="s">
        <v>1416</v>
      </c>
      <c r="G412" s="10">
        <v>2</v>
      </c>
      <c r="H412" s="11">
        <v>0</v>
      </c>
      <c r="I412" s="11">
        <v>8</v>
      </c>
      <c r="J412" s="14" t="s">
        <v>1310</v>
      </c>
      <c r="K412" s="15"/>
      <c r="L412" s="16">
        <v>43864</v>
      </c>
    </row>
    <row r="413" ht="21.95" customHeight="1" spans="1:12">
      <c r="A413" s="27"/>
      <c r="B413" s="7"/>
      <c r="C413" s="8" t="s">
        <v>1306</v>
      </c>
      <c r="D413" s="8" t="s">
        <v>1307</v>
      </c>
      <c r="E413" s="9" t="s">
        <v>1657</v>
      </c>
      <c r="F413" s="10" t="s">
        <v>1309</v>
      </c>
      <c r="G413" s="10">
        <v>2</v>
      </c>
      <c r="H413" s="11">
        <v>0</v>
      </c>
      <c r="I413" s="11">
        <v>0.36</v>
      </c>
      <c r="J413" s="14" t="s">
        <v>1310</v>
      </c>
      <c r="K413" s="15" t="s">
        <v>1658</v>
      </c>
      <c r="L413" s="16">
        <v>43864</v>
      </c>
    </row>
    <row r="414" ht="22.7" customHeight="1" spans="1:12">
      <c r="A414" s="27"/>
      <c r="B414" s="7"/>
      <c r="C414" s="8" t="s">
        <v>1318</v>
      </c>
      <c r="D414" s="8" t="s">
        <v>1319</v>
      </c>
      <c r="E414" s="9" t="s">
        <v>1659</v>
      </c>
      <c r="F414" s="10" t="s">
        <v>1309</v>
      </c>
      <c r="G414" s="10">
        <v>15</v>
      </c>
      <c r="H414" s="11">
        <v>0</v>
      </c>
      <c r="I414" s="11">
        <v>9</v>
      </c>
      <c r="J414" s="14" t="s">
        <v>1310</v>
      </c>
      <c r="K414" s="15"/>
      <c r="L414" s="16">
        <v>43864</v>
      </c>
    </row>
    <row r="415" ht="22.7" customHeight="1" spans="1:12">
      <c r="A415" s="27"/>
      <c r="B415" s="7"/>
      <c r="C415" s="8" t="s">
        <v>1331</v>
      </c>
      <c r="D415" s="8" t="s">
        <v>1332</v>
      </c>
      <c r="E415" s="9" t="s">
        <v>1660</v>
      </c>
      <c r="F415" s="10" t="s">
        <v>1309</v>
      </c>
      <c r="G415" s="10">
        <v>3</v>
      </c>
      <c r="H415" s="11">
        <v>0</v>
      </c>
      <c r="I415" s="11">
        <v>2.4</v>
      </c>
      <c r="J415" s="14" t="s">
        <v>1310</v>
      </c>
      <c r="K415" s="15"/>
      <c r="L415" s="16">
        <v>43864</v>
      </c>
    </row>
    <row r="416" ht="17.1" customHeight="1" spans="1:12">
      <c r="A416" s="27"/>
      <c r="B416" s="7"/>
      <c r="C416" s="8" t="s">
        <v>1618</v>
      </c>
      <c r="D416" s="8" t="s">
        <v>1619</v>
      </c>
      <c r="E416" s="9" t="s">
        <v>1661</v>
      </c>
      <c r="F416" s="10" t="s">
        <v>1341</v>
      </c>
      <c r="G416" s="10">
        <v>10</v>
      </c>
      <c r="H416" s="11">
        <v>0</v>
      </c>
      <c r="I416" s="11">
        <v>0.2</v>
      </c>
      <c r="J416" s="14" t="s">
        <v>1310</v>
      </c>
      <c r="K416" s="15"/>
      <c r="L416" s="16">
        <v>43864</v>
      </c>
    </row>
    <row r="417" ht="22.7" customHeight="1" spans="1:12">
      <c r="A417" s="27"/>
      <c r="B417" s="7"/>
      <c r="C417" s="8" t="s">
        <v>1316</v>
      </c>
      <c r="D417" s="8" t="s">
        <v>1317</v>
      </c>
      <c r="E417" s="9" t="s">
        <v>1662</v>
      </c>
      <c r="F417" s="10" t="s">
        <v>1309</v>
      </c>
      <c r="G417" s="10">
        <v>3</v>
      </c>
      <c r="H417" s="11">
        <v>0</v>
      </c>
      <c r="I417" s="11">
        <v>0.9</v>
      </c>
      <c r="J417" s="14" t="s">
        <v>1310</v>
      </c>
      <c r="K417" s="15"/>
      <c r="L417" s="16">
        <v>43864</v>
      </c>
    </row>
    <row r="418" ht="26.1" customHeight="1" spans="1:12">
      <c r="A418" s="27"/>
      <c r="B418" s="7"/>
      <c r="C418" s="8" t="s">
        <v>1323</v>
      </c>
      <c r="D418" s="8" t="s">
        <v>1324</v>
      </c>
      <c r="E418" s="9" t="s">
        <v>1433</v>
      </c>
      <c r="F418" s="10" t="s">
        <v>1326</v>
      </c>
      <c r="G418" s="10">
        <v>219</v>
      </c>
      <c r="H418" s="11">
        <v>0</v>
      </c>
      <c r="I418" s="11">
        <v>6.57</v>
      </c>
      <c r="J418" s="14" t="s">
        <v>1310</v>
      </c>
      <c r="K418" s="15" t="s">
        <v>1663</v>
      </c>
      <c r="L418" s="16">
        <v>43864</v>
      </c>
    </row>
    <row r="419" ht="22.7" customHeight="1" spans="1:12">
      <c r="A419" s="27"/>
      <c r="B419" s="7"/>
      <c r="C419" s="8" t="s">
        <v>1525</v>
      </c>
      <c r="D419" s="8" t="s">
        <v>1526</v>
      </c>
      <c r="E419" s="9" t="s">
        <v>1664</v>
      </c>
      <c r="F419" s="10" t="s">
        <v>1309</v>
      </c>
      <c r="G419" s="10">
        <v>1</v>
      </c>
      <c r="H419" s="11">
        <v>0</v>
      </c>
      <c r="I419" s="11">
        <v>0.8</v>
      </c>
      <c r="J419" s="14" t="s">
        <v>1310</v>
      </c>
      <c r="K419" s="15"/>
      <c r="L419" s="16">
        <v>43864</v>
      </c>
    </row>
    <row r="420" ht="22.7" customHeight="1" spans="1:12">
      <c r="A420" s="27"/>
      <c r="B420" s="7"/>
      <c r="C420" s="8" t="s">
        <v>1329</v>
      </c>
      <c r="D420" s="8" t="s">
        <v>1330</v>
      </c>
      <c r="E420" s="9" t="s">
        <v>1665</v>
      </c>
      <c r="F420" s="10" t="s">
        <v>1309</v>
      </c>
      <c r="G420" s="10">
        <v>10</v>
      </c>
      <c r="H420" s="11">
        <v>0</v>
      </c>
      <c r="I420" s="11">
        <v>5</v>
      </c>
      <c r="J420" s="14" t="s">
        <v>1310</v>
      </c>
      <c r="K420" s="15"/>
      <c r="L420" s="16">
        <v>43864</v>
      </c>
    </row>
    <row r="421" ht="22.7" customHeight="1" spans="1:12">
      <c r="A421" s="27"/>
      <c r="B421" s="7"/>
      <c r="C421" s="8" t="s">
        <v>1327</v>
      </c>
      <c r="D421" s="8" t="s">
        <v>1328</v>
      </c>
      <c r="E421" s="9" t="s">
        <v>1666</v>
      </c>
      <c r="F421" s="10" t="s">
        <v>1341</v>
      </c>
      <c r="G421" s="10">
        <v>7</v>
      </c>
      <c r="H421" s="11">
        <v>0</v>
      </c>
      <c r="I421" s="11">
        <v>0.77</v>
      </c>
      <c r="J421" s="14" t="s">
        <v>1310</v>
      </c>
      <c r="K421" s="15"/>
      <c r="L421" s="16">
        <v>43864</v>
      </c>
    </row>
    <row r="422" ht="30" customHeight="1" spans="1:12">
      <c r="A422" s="27"/>
      <c r="B422" s="7"/>
      <c r="C422" s="8" t="s">
        <v>1342</v>
      </c>
      <c r="D422" s="8" t="s">
        <v>1343</v>
      </c>
      <c r="E422" s="9" t="s">
        <v>1667</v>
      </c>
      <c r="F422" s="10" t="s">
        <v>1322</v>
      </c>
      <c r="G422" s="10">
        <v>3</v>
      </c>
      <c r="H422" s="11">
        <v>0</v>
      </c>
      <c r="I422" s="11">
        <v>1.5</v>
      </c>
      <c r="J422" s="14" t="s">
        <v>1310</v>
      </c>
      <c r="K422" s="15" t="s">
        <v>1668</v>
      </c>
      <c r="L422" s="16">
        <v>43864</v>
      </c>
    </row>
    <row r="423" ht="24.2" customHeight="1" spans="1:12">
      <c r="A423" s="27"/>
      <c r="B423" s="7"/>
      <c r="C423" s="8" t="s">
        <v>1363</v>
      </c>
      <c r="D423" s="8" t="s">
        <v>1364</v>
      </c>
      <c r="E423" s="9" t="s">
        <v>1669</v>
      </c>
      <c r="F423" s="10" t="s">
        <v>1309</v>
      </c>
      <c r="G423" s="10">
        <v>1</v>
      </c>
      <c r="H423" s="11">
        <v>0</v>
      </c>
      <c r="I423" s="11">
        <v>0.5</v>
      </c>
      <c r="J423" s="14" t="s">
        <v>1310</v>
      </c>
      <c r="K423" s="15"/>
      <c r="L423" s="16">
        <v>43864</v>
      </c>
    </row>
    <row r="424" ht="32.1" customHeight="1" spans="1:12">
      <c r="A424" s="27"/>
      <c r="B424" s="7"/>
      <c r="C424" s="8" t="s">
        <v>1352</v>
      </c>
      <c r="D424" s="8" t="s">
        <v>1353</v>
      </c>
      <c r="E424" s="9" t="s">
        <v>1670</v>
      </c>
      <c r="F424" s="10" t="s">
        <v>1373</v>
      </c>
      <c r="G424" s="10">
        <v>24</v>
      </c>
      <c r="H424" s="11">
        <v>0</v>
      </c>
      <c r="I424" s="11">
        <v>3.6</v>
      </c>
      <c r="J424" s="14" t="s">
        <v>1310</v>
      </c>
      <c r="K424" s="15" t="s">
        <v>1671</v>
      </c>
      <c r="L424" s="16">
        <v>43864</v>
      </c>
    </row>
    <row r="425" ht="42" customHeight="1" spans="1:12">
      <c r="A425" s="33"/>
      <c r="B425" s="7"/>
      <c r="C425" s="8" t="s">
        <v>1338</v>
      </c>
      <c r="D425" s="8" t="s">
        <v>1339</v>
      </c>
      <c r="E425" s="9" t="s">
        <v>1672</v>
      </c>
      <c r="F425" s="10" t="s">
        <v>1341</v>
      </c>
      <c r="G425" s="10">
        <v>308</v>
      </c>
      <c r="H425" s="11">
        <v>0</v>
      </c>
      <c r="I425" s="11">
        <v>27.72</v>
      </c>
      <c r="J425" s="14" t="s">
        <v>1310</v>
      </c>
      <c r="K425" s="15" t="s">
        <v>1673</v>
      </c>
      <c r="L425" s="16">
        <v>43864</v>
      </c>
    </row>
    <row r="426" ht="57" customHeight="1" spans="1:12">
      <c r="A426" s="27"/>
      <c r="B426" s="7" t="s">
        <v>1674</v>
      </c>
      <c r="C426" s="8" t="s">
        <v>1675</v>
      </c>
      <c r="D426" s="8" t="s">
        <v>1676</v>
      </c>
      <c r="E426" s="9" t="s">
        <v>1632</v>
      </c>
      <c r="F426" s="10" t="s">
        <v>1416</v>
      </c>
      <c r="G426" s="10">
        <v>1</v>
      </c>
      <c r="H426" s="11">
        <v>0.04</v>
      </c>
      <c r="I426" s="11">
        <v>425</v>
      </c>
      <c r="J426" s="14" t="s">
        <v>1633</v>
      </c>
      <c r="K426" s="15" t="s">
        <v>1634</v>
      </c>
      <c r="L426" s="16">
        <v>43831</v>
      </c>
    </row>
    <row r="427" ht="60.4" customHeight="1" spans="1:12">
      <c r="A427" s="27"/>
      <c r="B427" s="7" t="s">
        <v>1677</v>
      </c>
      <c r="C427" s="8" t="s">
        <v>1678</v>
      </c>
      <c r="D427" s="8" t="s">
        <v>1679</v>
      </c>
      <c r="E427" s="9" t="s">
        <v>1632</v>
      </c>
      <c r="F427" s="10" t="s">
        <v>1416</v>
      </c>
      <c r="G427" s="10">
        <v>1</v>
      </c>
      <c r="H427" s="11">
        <v>0.1</v>
      </c>
      <c r="I427" s="11">
        <v>965</v>
      </c>
      <c r="J427" s="14" t="s">
        <v>1633</v>
      </c>
      <c r="K427" s="15" t="s">
        <v>1634</v>
      </c>
      <c r="L427" s="16">
        <v>43831</v>
      </c>
    </row>
    <row r="428" ht="48.2" customHeight="1" spans="1:12">
      <c r="A428" s="27"/>
      <c r="B428" s="7" t="s">
        <v>1680</v>
      </c>
      <c r="C428" s="8" t="s">
        <v>1681</v>
      </c>
      <c r="D428" s="8" t="s">
        <v>1682</v>
      </c>
      <c r="E428" s="9" t="s">
        <v>1683</v>
      </c>
      <c r="F428" s="10" t="s">
        <v>1416</v>
      </c>
      <c r="G428" s="10">
        <v>1</v>
      </c>
      <c r="H428" s="11">
        <v>0.04</v>
      </c>
      <c r="I428" s="11">
        <v>360</v>
      </c>
      <c r="J428" s="14" t="s">
        <v>1633</v>
      </c>
      <c r="K428" s="15" t="s">
        <v>1684</v>
      </c>
      <c r="L428" s="16">
        <v>43831</v>
      </c>
    </row>
    <row r="429" ht="57" customHeight="1" spans="1:12">
      <c r="A429" s="27"/>
      <c r="B429" s="7" t="s">
        <v>1685</v>
      </c>
      <c r="C429" s="8" t="s">
        <v>1686</v>
      </c>
      <c r="D429" s="8" t="s">
        <v>1687</v>
      </c>
      <c r="E429" s="9" t="s">
        <v>1688</v>
      </c>
      <c r="F429" s="10" t="s">
        <v>1416</v>
      </c>
      <c r="G429" s="10">
        <v>1</v>
      </c>
      <c r="H429" s="11">
        <v>0.03</v>
      </c>
      <c r="I429" s="11">
        <v>250</v>
      </c>
      <c r="J429" s="14" t="s">
        <v>1633</v>
      </c>
      <c r="K429" s="15" t="s">
        <v>1684</v>
      </c>
      <c r="L429" s="16">
        <v>43831</v>
      </c>
    </row>
    <row r="430" ht="53.1" customHeight="1" spans="1:12">
      <c r="A430" s="27"/>
      <c r="B430" s="7" t="s">
        <v>1689</v>
      </c>
      <c r="C430" s="8" t="s">
        <v>1690</v>
      </c>
      <c r="D430" s="8" t="s">
        <v>1691</v>
      </c>
      <c r="E430" s="9" t="s">
        <v>1692</v>
      </c>
      <c r="F430" s="10" t="s">
        <v>1416</v>
      </c>
      <c r="G430" s="10">
        <v>1</v>
      </c>
      <c r="H430" s="11">
        <v>0.23</v>
      </c>
      <c r="I430" s="11">
        <v>2300</v>
      </c>
      <c r="J430" s="14" t="s">
        <v>1633</v>
      </c>
      <c r="K430" s="15" t="s">
        <v>1684</v>
      </c>
      <c r="L430" s="16">
        <v>43831</v>
      </c>
    </row>
    <row r="431" ht="51.95" customHeight="1" spans="1:12">
      <c r="A431" s="27"/>
      <c r="B431" s="7" t="s">
        <v>1693</v>
      </c>
      <c r="C431" s="8" t="s">
        <v>1694</v>
      </c>
      <c r="D431" s="8" t="s">
        <v>1695</v>
      </c>
      <c r="E431" s="9" t="s">
        <v>1688</v>
      </c>
      <c r="F431" s="10" t="s">
        <v>1416</v>
      </c>
      <c r="G431" s="10">
        <v>1</v>
      </c>
      <c r="H431" s="11">
        <v>0.02</v>
      </c>
      <c r="I431" s="11">
        <v>150</v>
      </c>
      <c r="J431" s="14" t="s">
        <v>1633</v>
      </c>
      <c r="K431" s="15" t="s">
        <v>1634</v>
      </c>
      <c r="L431" s="16">
        <v>43831</v>
      </c>
    </row>
    <row r="432" ht="48.2" customHeight="1" spans="1:12">
      <c r="A432" s="27"/>
      <c r="B432" s="7" t="s">
        <v>1696</v>
      </c>
      <c r="C432" s="8" t="s">
        <v>1697</v>
      </c>
      <c r="D432" s="8" t="s">
        <v>1698</v>
      </c>
      <c r="E432" s="9" t="s">
        <v>1683</v>
      </c>
      <c r="F432" s="10" t="s">
        <v>1416</v>
      </c>
      <c r="G432" s="10">
        <v>1</v>
      </c>
      <c r="H432" s="11">
        <v>0.02</v>
      </c>
      <c r="I432" s="11">
        <v>150</v>
      </c>
      <c r="J432" s="14" t="s">
        <v>1633</v>
      </c>
      <c r="K432" s="15" t="s">
        <v>1634</v>
      </c>
      <c r="L432" s="16">
        <v>43831</v>
      </c>
    </row>
    <row r="433" ht="60.4" customHeight="1" spans="1:12">
      <c r="A433" s="27"/>
      <c r="B433" s="7" t="s">
        <v>1699</v>
      </c>
      <c r="C433" s="8" t="s">
        <v>1700</v>
      </c>
      <c r="D433" s="8" t="s">
        <v>1701</v>
      </c>
      <c r="E433" s="9" t="s">
        <v>1692</v>
      </c>
      <c r="F433" s="10" t="s">
        <v>1416</v>
      </c>
      <c r="G433" s="10">
        <v>1</v>
      </c>
      <c r="H433" s="11">
        <v>0.07</v>
      </c>
      <c r="I433" s="11">
        <v>700</v>
      </c>
      <c r="J433" s="14" t="s">
        <v>1633</v>
      </c>
      <c r="K433" s="15" t="s">
        <v>1634</v>
      </c>
      <c r="L433" s="16">
        <v>43831</v>
      </c>
    </row>
    <row r="434" ht="48.2" customHeight="1" spans="1:12">
      <c r="A434" s="27"/>
      <c r="B434" s="7" t="s">
        <v>1702</v>
      </c>
      <c r="C434" s="8" t="s">
        <v>1703</v>
      </c>
      <c r="D434" s="8" t="s">
        <v>1704</v>
      </c>
      <c r="E434" s="9" t="s">
        <v>1705</v>
      </c>
      <c r="F434" s="10" t="s">
        <v>1416</v>
      </c>
      <c r="G434" s="10">
        <v>1</v>
      </c>
      <c r="H434" s="11">
        <v>0.1</v>
      </c>
      <c r="I434" s="11">
        <v>998</v>
      </c>
      <c r="J434" s="14" t="s">
        <v>1633</v>
      </c>
      <c r="K434" s="15" t="s">
        <v>1706</v>
      </c>
      <c r="L434" s="16">
        <v>43891</v>
      </c>
    </row>
    <row r="435" ht="72.4" customHeight="1" spans="1:12">
      <c r="A435" s="27"/>
      <c r="B435" s="7" t="s">
        <v>1707</v>
      </c>
      <c r="C435" s="8" t="s">
        <v>1708</v>
      </c>
      <c r="D435" s="8" t="s">
        <v>1709</v>
      </c>
      <c r="E435" s="9" t="s">
        <v>1632</v>
      </c>
      <c r="F435" s="10" t="s">
        <v>1416</v>
      </c>
      <c r="G435" s="10">
        <v>1</v>
      </c>
      <c r="H435" s="11">
        <v>0.01</v>
      </c>
      <c r="I435" s="11">
        <v>130</v>
      </c>
      <c r="J435" s="14" t="s">
        <v>1633</v>
      </c>
      <c r="K435" s="15" t="s">
        <v>1634</v>
      </c>
      <c r="L435" s="16">
        <v>43831</v>
      </c>
    </row>
    <row r="436" ht="60.4" customHeight="1" spans="1:12">
      <c r="A436" s="33"/>
      <c r="B436" s="7" t="s">
        <v>1710</v>
      </c>
      <c r="C436" s="8" t="s">
        <v>1711</v>
      </c>
      <c r="D436" s="8" t="s">
        <v>1712</v>
      </c>
      <c r="E436" s="9" t="s">
        <v>1632</v>
      </c>
      <c r="F436" s="10" t="s">
        <v>1416</v>
      </c>
      <c r="G436" s="10">
        <v>1</v>
      </c>
      <c r="H436" s="11">
        <v>0.02</v>
      </c>
      <c r="I436" s="11">
        <v>160</v>
      </c>
      <c r="J436" s="14" t="s">
        <v>1633</v>
      </c>
      <c r="K436" s="15" t="s">
        <v>1634</v>
      </c>
      <c r="L436" s="16">
        <v>43831</v>
      </c>
    </row>
    <row r="437" ht="24.2" customHeight="1" spans="1:12">
      <c r="A437" s="6" t="s">
        <v>169</v>
      </c>
      <c r="B437" s="7" t="s">
        <v>1305</v>
      </c>
      <c r="C437" s="8" t="s">
        <v>1421</v>
      </c>
      <c r="D437" s="8" t="s">
        <v>1422</v>
      </c>
      <c r="E437" s="9" t="s">
        <v>1359</v>
      </c>
      <c r="F437" s="10" t="s">
        <v>1359</v>
      </c>
      <c r="G437" s="10">
        <v>3</v>
      </c>
      <c r="H437" s="11">
        <v>0</v>
      </c>
      <c r="I437" s="11">
        <v>0.3</v>
      </c>
      <c r="J437" s="14" t="s">
        <v>1310</v>
      </c>
      <c r="K437" s="15"/>
      <c r="L437" s="16">
        <v>43931</v>
      </c>
    </row>
    <row r="438" ht="21.95" customHeight="1" spans="1:12">
      <c r="A438" s="6"/>
      <c r="B438" s="7"/>
      <c r="C438" s="8" t="s">
        <v>1414</v>
      </c>
      <c r="D438" s="8" t="s">
        <v>1415</v>
      </c>
      <c r="E438" s="9" t="s">
        <v>1359</v>
      </c>
      <c r="F438" s="10" t="s">
        <v>1359</v>
      </c>
      <c r="G438" s="10">
        <v>1</v>
      </c>
      <c r="H438" s="11">
        <v>0</v>
      </c>
      <c r="I438" s="11">
        <v>0.4</v>
      </c>
      <c r="J438" s="14" t="s">
        <v>1310</v>
      </c>
      <c r="K438" s="15"/>
      <c r="L438" s="16">
        <v>44057</v>
      </c>
    </row>
    <row r="439" ht="29.1" customHeight="1" spans="1:12">
      <c r="A439" s="6"/>
      <c r="B439" s="7"/>
      <c r="C439" s="8" t="s">
        <v>1357</v>
      </c>
      <c r="D439" s="8" t="s">
        <v>1358</v>
      </c>
      <c r="E439" s="9" t="s">
        <v>1359</v>
      </c>
      <c r="F439" s="10" t="s">
        <v>1359</v>
      </c>
      <c r="G439" s="10">
        <v>30</v>
      </c>
      <c r="H439" s="11">
        <v>0</v>
      </c>
      <c r="I439" s="11">
        <v>0.6</v>
      </c>
      <c r="J439" s="14" t="s">
        <v>1310</v>
      </c>
      <c r="K439" s="15"/>
      <c r="L439" s="16">
        <v>43945</v>
      </c>
    </row>
    <row r="440" ht="21.95" customHeight="1" spans="1:12">
      <c r="A440" s="6"/>
      <c r="B440" s="7"/>
      <c r="C440" s="8" t="s">
        <v>1713</v>
      </c>
      <c r="D440" s="8" t="s">
        <v>1714</v>
      </c>
      <c r="E440" s="9" t="s">
        <v>1715</v>
      </c>
      <c r="F440" s="10" t="s">
        <v>1341</v>
      </c>
      <c r="G440" s="10">
        <v>10</v>
      </c>
      <c r="H440" s="11">
        <v>0</v>
      </c>
      <c r="I440" s="11">
        <v>1</v>
      </c>
      <c r="J440" s="14" t="s">
        <v>1310</v>
      </c>
      <c r="K440" s="15"/>
      <c r="L440" s="16">
        <v>43889</v>
      </c>
    </row>
    <row r="441" ht="17.1" customHeight="1" spans="1:12">
      <c r="A441" s="6"/>
      <c r="B441" s="7"/>
      <c r="C441" s="8" t="s">
        <v>1352</v>
      </c>
      <c r="D441" s="8" t="s">
        <v>1353</v>
      </c>
      <c r="E441" s="9" t="s">
        <v>1716</v>
      </c>
      <c r="F441" s="10" t="s">
        <v>1341</v>
      </c>
      <c r="G441" s="10">
        <v>1</v>
      </c>
      <c r="H441" s="11">
        <v>0</v>
      </c>
      <c r="I441" s="11">
        <v>0.3</v>
      </c>
      <c r="J441" s="14" t="s">
        <v>1310</v>
      </c>
      <c r="K441" s="15"/>
      <c r="L441" s="16">
        <v>43832</v>
      </c>
    </row>
    <row r="442" ht="22.7" customHeight="1" spans="1:12">
      <c r="A442" s="6"/>
      <c r="B442" s="7"/>
      <c r="C442" s="8" t="s">
        <v>1338</v>
      </c>
      <c r="D442" s="8" t="s">
        <v>1339</v>
      </c>
      <c r="E442" s="9" t="s">
        <v>1717</v>
      </c>
      <c r="F442" s="10" t="s">
        <v>1341</v>
      </c>
      <c r="G442" s="10">
        <v>18</v>
      </c>
      <c r="H442" s="11">
        <v>0</v>
      </c>
      <c r="I442" s="11">
        <v>0.9</v>
      </c>
      <c r="J442" s="14" t="s">
        <v>1310</v>
      </c>
      <c r="K442" s="15"/>
      <c r="L442" s="16">
        <v>43889</v>
      </c>
    </row>
    <row r="443" ht="32.1" customHeight="1" spans="1:12">
      <c r="A443" s="6"/>
      <c r="B443" s="7"/>
      <c r="C443" s="8" t="s">
        <v>1412</v>
      </c>
      <c r="D443" s="8" t="s">
        <v>1413</v>
      </c>
      <c r="E443" s="9" t="s">
        <v>1359</v>
      </c>
      <c r="F443" s="10" t="s">
        <v>1359</v>
      </c>
      <c r="G443" s="10">
        <v>1</v>
      </c>
      <c r="H443" s="11">
        <v>0</v>
      </c>
      <c r="I443" s="11">
        <v>5</v>
      </c>
      <c r="J443" s="14" t="s">
        <v>1310</v>
      </c>
      <c r="K443" s="15"/>
      <c r="L443" s="16">
        <v>44089</v>
      </c>
    </row>
    <row r="444" ht="17.1" customHeight="1" spans="1:12">
      <c r="A444" s="6"/>
      <c r="B444" s="7"/>
      <c r="C444" s="8" t="s">
        <v>1316</v>
      </c>
      <c r="D444" s="8" t="s">
        <v>1317</v>
      </c>
      <c r="E444" s="9" t="s">
        <v>1715</v>
      </c>
      <c r="F444" s="10" t="s">
        <v>1309</v>
      </c>
      <c r="G444" s="10">
        <v>1</v>
      </c>
      <c r="H444" s="11">
        <v>0</v>
      </c>
      <c r="I444" s="11">
        <v>0.5</v>
      </c>
      <c r="J444" s="14" t="s">
        <v>1310</v>
      </c>
      <c r="K444" s="15"/>
      <c r="L444" s="16">
        <v>43900</v>
      </c>
    </row>
    <row r="445" ht="17.1" customHeight="1" spans="1:12">
      <c r="A445" s="6"/>
      <c r="B445" s="7"/>
      <c r="C445" s="8" t="s">
        <v>1342</v>
      </c>
      <c r="D445" s="8" t="s">
        <v>1343</v>
      </c>
      <c r="E445" s="9" t="s">
        <v>1715</v>
      </c>
      <c r="F445" s="10" t="s">
        <v>1322</v>
      </c>
      <c r="G445" s="10">
        <v>2</v>
      </c>
      <c r="H445" s="11">
        <v>0</v>
      </c>
      <c r="I445" s="11">
        <v>1.2</v>
      </c>
      <c r="J445" s="14" t="s">
        <v>1310</v>
      </c>
      <c r="K445" s="15"/>
      <c r="L445" s="16">
        <v>43977</v>
      </c>
    </row>
    <row r="446" ht="17.1" customHeight="1" spans="1:12">
      <c r="A446" s="6"/>
      <c r="B446" s="7"/>
      <c r="C446" s="8" t="s">
        <v>1323</v>
      </c>
      <c r="D446" s="8" t="s">
        <v>1324</v>
      </c>
      <c r="E446" s="9" t="s">
        <v>1591</v>
      </c>
      <c r="F446" s="10" t="s">
        <v>1326</v>
      </c>
      <c r="G446" s="10">
        <v>25</v>
      </c>
      <c r="H446" s="11">
        <v>0</v>
      </c>
      <c r="I446" s="11">
        <v>0.75</v>
      </c>
      <c r="J446" s="14" t="s">
        <v>1310</v>
      </c>
      <c r="K446" s="15"/>
      <c r="L446" s="16">
        <v>43864</v>
      </c>
    </row>
    <row r="447" ht="27.95" customHeight="1" spans="1:12">
      <c r="A447" s="6"/>
      <c r="B447" s="7"/>
      <c r="C447" s="8" t="s">
        <v>1479</v>
      </c>
      <c r="D447" s="8" t="s">
        <v>1480</v>
      </c>
      <c r="E447" s="9" t="s">
        <v>1313</v>
      </c>
      <c r="F447" s="10" t="s">
        <v>1313</v>
      </c>
      <c r="G447" s="10">
        <v>10</v>
      </c>
      <c r="H447" s="11">
        <v>0</v>
      </c>
      <c r="I447" s="11">
        <v>5</v>
      </c>
      <c r="J447" s="14" t="s">
        <v>1310</v>
      </c>
      <c r="K447" s="15"/>
      <c r="L447" s="16">
        <v>43875</v>
      </c>
    </row>
    <row r="448" ht="17.1" customHeight="1" spans="1:12">
      <c r="A448" s="6"/>
      <c r="B448" s="7"/>
      <c r="C448" s="8" t="s">
        <v>1345</v>
      </c>
      <c r="D448" s="8" t="s">
        <v>1346</v>
      </c>
      <c r="E448" s="9" t="s">
        <v>1718</v>
      </c>
      <c r="F448" s="10" t="s">
        <v>1309</v>
      </c>
      <c r="G448" s="10">
        <v>1</v>
      </c>
      <c r="H448" s="11">
        <v>0</v>
      </c>
      <c r="I448" s="11">
        <v>0.35</v>
      </c>
      <c r="J448" s="14" t="s">
        <v>1310</v>
      </c>
      <c r="K448" s="15"/>
      <c r="L448" s="16">
        <v>43871</v>
      </c>
    </row>
    <row r="449" ht="17.1" customHeight="1" spans="1:12">
      <c r="A449" s="6"/>
      <c r="B449" s="7"/>
      <c r="C449" s="8"/>
      <c r="D449" s="8"/>
      <c r="E449" s="9"/>
      <c r="F449" s="10"/>
      <c r="G449" s="10"/>
      <c r="H449" s="11"/>
      <c r="I449" s="11">
        <v>0.3</v>
      </c>
      <c r="J449" s="14" t="s">
        <v>1310</v>
      </c>
      <c r="K449" s="15"/>
      <c r="L449" s="16">
        <v>43840</v>
      </c>
    </row>
    <row r="450" ht="18" customHeight="1" spans="1:12">
      <c r="A450" s="6"/>
      <c r="B450" s="7"/>
      <c r="C450" s="8" t="s">
        <v>1318</v>
      </c>
      <c r="D450" s="8" t="s">
        <v>1319</v>
      </c>
      <c r="E450" s="9" t="s">
        <v>1388</v>
      </c>
      <c r="F450" s="10" t="s">
        <v>1309</v>
      </c>
      <c r="G450" s="10">
        <v>6</v>
      </c>
      <c r="H450" s="11">
        <v>0</v>
      </c>
      <c r="I450" s="11">
        <v>3.6</v>
      </c>
      <c r="J450" s="14" t="s">
        <v>1310</v>
      </c>
      <c r="K450" s="15"/>
      <c r="L450" s="16">
        <v>43901</v>
      </c>
    </row>
    <row r="451" ht="18" customHeight="1" spans="1:12">
      <c r="A451" s="6"/>
      <c r="B451" s="7"/>
      <c r="C451" s="8" t="s">
        <v>1329</v>
      </c>
      <c r="D451" s="8" t="s">
        <v>1330</v>
      </c>
      <c r="E451" s="9" t="s">
        <v>1719</v>
      </c>
      <c r="F451" s="10" t="s">
        <v>1309</v>
      </c>
      <c r="G451" s="10">
        <v>1</v>
      </c>
      <c r="H451" s="11">
        <v>0</v>
      </c>
      <c r="I451" s="11">
        <v>0.5</v>
      </c>
      <c r="J451" s="14" t="s">
        <v>1310</v>
      </c>
      <c r="K451" s="15"/>
      <c r="L451" s="16">
        <v>43908</v>
      </c>
    </row>
    <row r="452" ht="18" customHeight="1" spans="1:12">
      <c r="A452" s="6"/>
      <c r="B452" s="7"/>
      <c r="C452" s="8" t="s">
        <v>1327</v>
      </c>
      <c r="D452" s="8" t="s">
        <v>1328</v>
      </c>
      <c r="E452" s="9" t="s">
        <v>1715</v>
      </c>
      <c r="F452" s="10" t="s">
        <v>1322</v>
      </c>
      <c r="G452" s="10">
        <v>2</v>
      </c>
      <c r="H452" s="11">
        <v>0</v>
      </c>
      <c r="I452" s="11">
        <v>0.16</v>
      </c>
      <c r="J452" s="14" t="s">
        <v>1310</v>
      </c>
      <c r="K452" s="15"/>
      <c r="L452" s="16">
        <v>43909</v>
      </c>
    </row>
    <row r="453" ht="18" customHeight="1" spans="1:12">
      <c r="A453" s="6"/>
      <c r="B453" s="7"/>
      <c r="C453" s="8" t="s">
        <v>1720</v>
      </c>
      <c r="D453" s="8" t="s">
        <v>1721</v>
      </c>
      <c r="E453" s="9" t="s">
        <v>1715</v>
      </c>
      <c r="F453" s="10" t="s">
        <v>1313</v>
      </c>
      <c r="G453" s="10">
        <v>1</v>
      </c>
      <c r="H453" s="11">
        <v>0</v>
      </c>
      <c r="I453" s="11">
        <v>0.5</v>
      </c>
      <c r="J453" s="14" t="s">
        <v>1310</v>
      </c>
      <c r="K453" s="15"/>
      <c r="L453" s="16">
        <v>43881</v>
      </c>
    </row>
    <row r="454" ht="21" customHeight="1" spans="1:12">
      <c r="A454" s="6" t="s">
        <v>171</v>
      </c>
      <c r="B454" s="7" t="s">
        <v>1305</v>
      </c>
      <c r="C454" s="8" t="s">
        <v>1318</v>
      </c>
      <c r="D454" s="8" t="s">
        <v>1319</v>
      </c>
      <c r="E454" s="9" t="s">
        <v>1722</v>
      </c>
      <c r="F454" s="10" t="s">
        <v>1309</v>
      </c>
      <c r="G454" s="10">
        <v>5</v>
      </c>
      <c r="H454" s="11">
        <v>0</v>
      </c>
      <c r="I454" s="11">
        <v>3</v>
      </c>
      <c r="J454" s="14" t="s">
        <v>1310</v>
      </c>
      <c r="K454" s="15"/>
      <c r="L454" s="16">
        <v>43892</v>
      </c>
    </row>
    <row r="455" ht="21" customHeight="1" spans="1:12">
      <c r="A455" s="6"/>
      <c r="B455" s="7"/>
      <c r="C455" s="8" t="s">
        <v>1345</v>
      </c>
      <c r="D455" s="8" t="s">
        <v>1346</v>
      </c>
      <c r="E455" s="9" t="s">
        <v>1723</v>
      </c>
      <c r="F455" s="10" t="s">
        <v>1309</v>
      </c>
      <c r="G455" s="10">
        <v>2</v>
      </c>
      <c r="H455" s="11">
        <v>0</v>
      </c>
      <c r="I455" s="11">
        <v>1</v>
      </c>
      <c r="J455" s="14" t="s">
        <v>1310</v>
      </c>
      <c r="K455" s="15"/>
      <c r="L455" s="16">
        <v>43892</v>
      </c>
    </row>
    <row r="456" ht="17.1" customHeight="1" spans="1:12">
      <c r="A456" s="6" t="s">
        <v>173</v>
      </c>
      <c r="B456" s="7" t="s">
        <v>1305</v>
      </c>
      <c r="C456" s="8" t="s">
        <v>1333</v>
      </c>
      <c r="D456" s="8" t="s">
        <v>1334</v>
      </c>
      <c r="E456" s="9" t="s">
        <v>1724</v>
      </c>
      <c r="F456" s="10" t="s">
        <v>1322</v>
      </c>
      <c r="G456" s="10">
        <v>1</v>
      </c>
      <c r="H456" s="11">
        <v>0</v>
      </c>
      <c r="I456" s="11">
        <v>2.5</v>
      </c>
      <c r="J456" s="14" t="s">
        <v>1310</v>
      </c>
      <c r="K456" s="15"/>
      <c r="L456" s="16">
        <v>43831</v>
      </c>
    </row>
    <row r="457" ht="22.7" customHeight="1" spans="1:12">
      <c r="A457" s="6"/>
      <c r="B457" s="7"/>
      <c r="C457" s="8" t="s">
        <v>1327</v>
      </c>
      <c r="D457" s="8" t="s">
        <v>1328</v>
      </c>
      <c r="E457" s="9" t="s">
        <v>1725</v>
      </c>
      <c r="F457" s="10" t="s">
        <v>1322</v>
      </c>
      <c r="G457" s="10">
        <v>2</v>
      </c>
      <c r="H457" s="11">
        <v>0</v>
      </c>
      <c r="I457" s="11">
        <v>0.3</v>
      </c>
      <c r="J457" s="14" t="s">
        <v>1310</v>
      </c>
      <c r="K457" s="15"/>
      <c r="L457" s="16">
        <v>43831</v>
      </c>
    </row>
    <row r="458" ht="17.1" customHeight="1" spans="1:12">
      <c r="A458" s="6"/>
      <c r="B458" s="7"/>
      <c r="C458" s="8" t="s">
        <v>1329</v>
      </c>
      <c r="D458" s="8" t="s">
        <v>1330</v>
      </c>
      <c r="E458" s="9" t="s">
        <v>1726</v>
      </c>
      <c r="F458" s="10" t="s">
        <v>1322</v>
      </c>
      <c r="G458" s="10">
        <v>1</v>
      </c>
      <c r="H458" s="11">
        <v>0</v>
      </c>
      <c r="I458" s="11">
        <v>0.55</v>
      </c>
      <c r="J458" s="14" t="s">
        <v>1310</v>
      </c>
      <c r="K458" s="15"/>
      <c r="L458" s="16">
        <v>43831</v>
      </c>
    </row>
    <row r="459" ht="17.1" customHeight="1" spans="1:12">
      <c r="A459" s="6"/>
      <c r="B459" s="7"/>
      <c r="C459" s="8" t="s">
        <v>1331</v>
      </c>
      <c r="D459" s="8" t="s">
        <v>1332</v>
      </c>
      <c r="E459" s="9" t="s">
        <v>1727</v>
      </c>
      <c r="F459" s="10" t="s">
        <v>1322</v>
      </c>
      <c r="G459" s="10">
        <v>1</v>
      </c>
      <c r="H459" s="11">
        <v>0</v>
      </c>
      <c r="I459" s="11">
        <v>0.6</v>
      </c>
      <c r="J459" s="14" t="s">
        <v>1310</v>
      </c>
      <c r="K459" s="15"/>
      <c r="L459" s="16">
        <v>43831</v>
      </c>
    </row>
    <row r="460" ht="24.2" customHeight="1" spans="1:12">
      <c r="A460" s="6"/>
      <c r="B460" s="7"/>
      <c r="C460" s="8" t="s">
        <v>1357</v>
      </c>
      <c r="D460" s="8" t="s">
        <v>1358</v>
      </c>
      <c r="E460" s="9" t="s">
        <v>1728</v>
      </c>
      <c r="F460" s="10" t="s">
        <v>1416</v>
      </c>
      <c r="G460" s="10">
        <v>1</v>
      </c>
      <c r="H460" s="11">
        <v>0</v>
      </c>
      <c r="I460" s="11">
        <v>0.5</v>
      </c>
      <c r="J460" s="14" t="s">
        <v>1310</v>
      </c>
      <c r="K460" s="15"/>
      <c r="L460" s="16">
        <v>43831</v>
      </c>
    </row>
    <row r="461" ht="17.1" customHeight="1" spans="1:12">
      <c r="A461" s="6"/>
      <c r="B461" s="7"/>
      <c r="C461" s="8" t="s">
        <v>1338</v>
      </c>
      <c r="D461" s="8" t="s">
        <v>1339</v>
      </c>
      <c r="E461" s="9" t="s">
        <v>1729</v>
      </c>
      <c r="F461" s="10" t="s">
        <v>1313</v>
      </c>
      <c r="G461" s="10">
        <v>1</v>
      </c>
      <c r="H461" s="11">
        <v>0</v>
      </c>
      <c r="I461" s="11">
        <v>0.5</v>
      </c>
      <c r="J461" s="14" t="s">
        <v>1310</v>
      </c>
      <c r="K461" s="15"/>
      <c r="L461" s="16">
        <v>43831</v>
      </c>
    </row>
    <row r="462" ht="17.1" customHeight="1" spans="1:12">
      <c r="A462" s="6"/>
      <c r="B462" s="7"/>
      <c r="C462" s="8" t="s">
        <v>1323</v>
      </c>
      <c r="D462" s="8" t="s">
        <v>1324</v>
      </c>
      <c r="E462" s="9" t="s">
        <v>1591</v>
      </c>
      <c r="F462" s="10" t="s">
        <v>1326</v>
      </c>
      <c r="G462" s="10">
        <v>20</v>
      </c>
      <c r="H462" s="11">
        <v>0</v>
      </c>
      <c r="I462" s="11">
        <v>0.6</v>
      </c>
      <c r="J462" s="14" t="s">
        <v>1310</v>
      </c>
      <c r="K462" s="15"/>
      <c r="L462" s="16">
        <v>43831</v>
      </c>
    </row>
    <row r="463" ht="24.2" customHeight="1" spans="1:12">
      <c r="A463" s="6"/>
      <c r="B463" s="7"/>
      <c r="C463" s="8" t="s">
        <v>1421</v>
      </c>
      <c r="D463" s="8" t="s">
        <v>1422</v>
      </c>
      <c r="E463" s="9" t="s">
        <v>1730</v>
      </c>
      <c r="F463" s="10" t="s">
        <v>1416</v>
      </c>
      <c r="G463" s="10">
        <v>1</v>
      </c>
      <c r="H463" s="11">
        <v>0</v>
      </c>
      <c r="I463" s="11">
        <v>0.2</v>
      </c>
      <c r="J463" s="14" t="s">
        <v>1310</v>
      </c>
      <c r="K463" s="15"/>
      <c r="L463" s="16">
        <v>43831</v>
      </c>
    </row>
    <row r="464" ht="17.1" customHeight="1" spans="1:12">
      <c r="A464" s="6"/>
      <c r="B464" s="7"/>
      <c r="C464" s="8" t="s">
        <v>1414</v>
      </c>
      <c r="D464" s="8" t="s">
        <v>1415</v>
      </c>
      <c r="E464" s="9" t="s">
        <v>1415</v>
      </c>
      <c r="F464" s="10" t="s">
        <v>1416</v>
      </c>
      <c r="G464" s="10">
        <v>1</v>
      </c>
      <c r="H464" s="11">
        <v>0</v>
      </c>
      <c r="I464" s="11">
        <v>0.6</v>
      </c>
      <c r="J464" s="14" t="s">
        <v>1310</v>
      </c>
      <c r="K464" s="15"/>
      <c r="L464" s="16">
        <v>43831</v>
      </c>
    </row>
    <row r="465" ht="17.1" customHeight="1" spans="1:12">
      <c r="A465" s="6"/>
      <c r="B465" s="7"/>
      <c r="C465" s="8" t="s">
        <v>1318</v>
      </c>
      <c r="D465" s="8" t="s">
        <v>1319</v>
      </c>
      <c r="E465" s="9" t="s">
        <v>1731</v>
      </c>
      <c r="F465" s="10" t="s">
        <v>1309</v>
      </c>
      <c r="G465" s="10">
        <v>4</v>
      </c>
      <c r="H465" s="11">
        <v>0</v>
      </c>
      <c r="I465" s="11">
        <v>2</v>
      </c>
      <c r="J465" s="14" t="s">
        <v>1310</v>
      </c>
      <c r="K465" s="15"/>
      <c r="L465" s="16">
        <v>43831</v>
      </c>
    </row>
    <row r="466" ht="30" customHeight="1" spans="1:12">
      <c r="A466" s="6"/>
      <c r="B466" s="7"/>
      <c r="C466" s="8" t="s">
        <v>1342</v>
      </c>
      <c r="D466" s="8" t="s">
        <v>1343</v>
      </c>
      <c r="E466" s="9" t="s">
        <v>1732</v>
      </c>
      <c r="F466" s="10" t="s">
        <v>1313</v>
      </c>
      <c r="G466" s="10">
        <v>1</v>
      </c>
      <c r="H466" s="11">
        <v>0</v>
      </c>
      <c r="I466" s="11">
        <v>1.5</v>
      </c>
      <c r="J466" s="14" t="s">
        <v>1310</v>
      </c>
      <c r="K466" s="15"/>
      <c r="L466" s="16">
        <v>43831</v>
      </c>
    </row>
    <row r="467" ht="17.1" customHeight="1" spans="1:12">
      <c r="A467" s="6"/>
      <c r="B467" s="7"/>
      <c r="C467" s="8" t="s">
        <v>1456</v>
      </c>
      <c r="D467" s="8" t="s">
        <v>1457</v>
      </c>
      <c r="E467" s="9" t="s">
        <v>1733</v>
      </c>
      <c r="F467" s="10" t="s">
        <v>1322</v>
      </c>
      <c r="G467" s="10">
        <v>1</v>
      </c>
      <c r="H467" s="11">
        <v>0</v>
      </c>
      <c r="I467" s="11">
        <v>0.8</v>
      </c>
      <c r="J467" s="14" t="s">
        <v>1310</v>
      </c>
      <c r="K467" s="15"/>
      <c r="L467" s="16">
        <v>43831</v>
      </c>
    </row>
    <row r="468" ht="22.7" customHeight="1" spans="1:12">
      <c r="A468" s="6"/>
      <c r="B468" s="7"/>
      <c r="C468" s="8" t="s">
        <v>1352</v>
      </c>
      <c r="D468" s="8" t="s">
        <v>1353</v>
      </c>
      <c r="E468" s="9" t="s">
        <v>1734</v>
      </c>
      <c r="F468" s="10" t="s">
        <v>1313</v>
      </c>
      <c r="G468" s="10">
        <v>1</v>
      </c>
      <c r="H468" s="11">
        <v>0</v>
      </c>
      <c r="I468" s="11">
        <v>5</v>
      </c>
      <c r="J468" s="14" t="s">
        <v>1310</v>
      </c>
      <c r="K468" s="15"/>
      <c r="L468" s="16">
        <v>43831</v>
      </c>
    </row>
    <row r="469" ht="17.1" customHeight="1" spans="1:12">
      <c r="A469" s="6"/>
      <c r="B469" s="7"/>
      <c r="C469" s="8" t="s">
        <v>1735</v>
      </c>
      <c r="D469" s="8" t="s">
        <v>1736</v>
      </c>
      <c r="E469" s="9" t="s">
        <v>1374</v>
      </c>
      <c r="F469" s="10" t="s">
        <v>1322</v>
      </c>
      <c r="G469" s="10">
        <v>1</v>
      </c>
      <c r="H469" s="11">
        <v>0</v>
      </c>
      <c r="I469" s="11">
        <v>0.2</v>
      </c>
      <c r="J469" s="14" t="s">
        <v>1310</v>
      </c>
      <c r="K469" s="15"/>
      <c r="L469" s="16">
        <v>43831</v>
      </c>
    </row>
    <row r="470" ht="17.1" customHeight="1" spans="1:12">
      <c r="A470" s="6"/>
      <c r="B470" s="7"/>
      <c r="C470" s="8" t="s">
        <v>1336</v>
      </c>
      <c r="D470" s="8" t="s">
        <v>1337</v>
      </c>
      <c r="E470" s="9" t="s">
        <v>1337</v>
      </c>
      <c r="F470" s="10" t="s">
        <v>1313</v>
      </c>
      <c r="G470" s="10">
        <v>1</v>
      </c>
      <c r="H470" s="11">
        <v>0</v>
      </c>
      <c r="I470" s="11">
        <v>2</v>
      </c>
      <c r="J470" s="14" t="s">
        <v>1310</v>
      </c>
      <c r="K470" s="15"/>
      <c r="L470" s="16">
        <v>43831</v>
      </c>
    </row>
    <row r="471" ht="24.2" customHeight="1" spans="1:12">
      <c r="A471" s="6"/>
      <c r="B471" s="7"/>
      <c r="C471" s="8" t="s">
        <v>1412</v>
      </c>
      <c r="D471" s="8" t="s">
        <v>1413</v>
      </c>
      <c r="E471" s="9" t="s">
        <v>1737</v>
      </c>
      <c r="F471" s="10" t="s">
        <v>1416</v>
      </c>
      <c r="G471" s="10">
        <v>1</v>
      </c>
      <c r="H471" s="11">
        <v>0</v>
      </c>
      <c r="I471" s="11">
        <v>0.3</v>
      </c>
      <c r="J471" s="14" t="s">
        <v>1310</v>
      </c>
      <c r="K471" s="15"/>
      <c r="L471" s="16">
        <v>43831</v>
      </c>
    </row>
    <row r="472" ht="24.2" customHeight="1" spans="1:12">
      <c r="A472" s="6" t="s">
        <v>175</v>
      </c>
      <c r="B472" s="7" t="s">
        <v>1738</v>
      </c>
      <c r="C472" s="8" t="s">
        <v>1414</v>
      </c>
      <c r="D472" s="8" t="s">
        <v>1415</v>
      </c>
      <c r="E472" s="9" t="s">
        <v>1739</v>
      </c>
      <c r="F472" s="10" t="s">
        <v>1416</v>
      </c>
      <c r="G472" s="10">
        <v>1</v>
      </c>
      <c r="H472" s="11">
        <v>0</v>
      </c>
      <c r="I472" s="11">
        <v>15</v>
      </c>
      <c r="J472" s="14" t="s">
        <v>1310</v>
      </c>
      <c r="K472" s="15"/>
      <c r="L472" s="16">
        <v>43831</v>
      </c>
    </row>
    <row r="473" ht="24.2" customHeight="1" spans="1:12">
      <c r="A473" s="6"/>
      <c r="B473" s="7" t="s">
        <v>1740</v>
      </c>
      <c r="C473" s="8" t="s">
        <v>1703</v>
      </c>
      <c r="D473" s="8" t="s">
        <v>1704</v>
      </c>
      <c r="E473" s="9" t="s">
        <v>1741</v>
      </c>
      <c r="F473" s="10" t="s">
        <v>1416</v>
      </c>
      <c r="G473" s="10">
        <v>1</v>
      </c>
      <c r="H473" s="11">
        <v>0.01</v>
      </c>
      <c r="I473" s="11">
        <v>50</v>
      </c>
      <c r="J473" s="14" t="s">
        <v>1310</v>
      </c>
      <c r="K473" s="15"/>
      <c r="L473" s="16">
        <v>43831</v>
      </c>
    </row>
    <row r="474" ht="24.2" customHeight="1" spans="1:12">
      <c r="A474" s="6"/>
      <c r="B474" s="7" t="s">
        <v>1742</v>
      </c>
      <c r="C474" s="8" t="s">
        <v>1743</v>
      </c>
      <c r="D474" s="8" t="s">
        <v>1744</v>
      </c>
      <c r="E474" s="9" t="s">
        <v>523</v>
      </c>
      <c r="F474" s="10" t="s">
        <v>1416</v>
      </c>
      <c r="G474" s="10">
        <v>1</v>
      </c>
      <c r="H474" s="11">
        <v>0.02</v>
      </c>
      <c r="I474" s="11">
        <v>171.4</v>
      </c>
      <c r="J474" s="14" t="s">
        <v>1310</v>
      </c>
      <c r="K474" s="15"/>
      <c r="L474" s="16">
        <v>43831</v>
      </c>
    </row>
    <row r="475" ht="17.1" customHeight="1" spans="1:12">
      <c r="A475" s="6"/>
      <c r="B475" s="7"/>
      <c r="C475" s="8" t="s">
        <v>1745</v>
      </c>
      <c r="D475" s="8" t="s">
        <v>1746</v>
      </c>
      <c r="E475" s="9" t="s">
        <v>1747</v>
      </c>
      <c r="F475" s="10" t="s">
        <v>1416</v>
      </c>
      <c r="G475" s="10">
        <v>1</v>
      </c>
      <c r="H475" s="11">
        <v>0.01</v>
      </c>
      <c r="I475" s="11">
        <v>128.6</v>
      </c>
      <c r="J475" s="14" t="s">
        <v>1310</v>
      </c>
      <c r="K475" s="15"/>
      <c r="L475" s="16">
        <v>43831</v>
      </c>
    </row>
    <row r="476" ht="22.7" customHeight="1" spans="1:12">
      <c r="A476" s="6"/>
      <c r="B476" s="7"/>
      <c r="C476" s="8" t="s">
        <v>1417</v>
      </c>
      <c r="D476" s="8" t="s">
        <v>1418</v>
      </c>
      <c r="E476" s="9" t="s">
        <v>521</v>
      </c>
      <c r="F476" s="10" t="s">
        <v>1416</v>
      </c>
      <c r="G476" s="10">
        <v>1</v>
      </c>
      <c r="H476" s="11">
        <v>0</v>
      </c>
      <c r="I476" s="11">
        <v>40</v>
      </c>
      <c r="J476" s="14" t="s">
        <v>1310</v>
      </c>
      <c r="K476" s="15"/>
      <c r="L476" s="16">
        <v>43831</v>
      </c>
    </row>
    <row r="477" ht="59.1" customHeight="1" spans="1:12">
      <c r="A477" s="6"/>
      <c r="B477" s="7" t="s">
        <v>1748</v>
      </c>
      <c r="C477" s="8" t="s">
        <v>1410</v>
      </c>
      <c r="D477" s="8" t="s">
        <v>1411</v>
      </c>
      <c r="E477" s="9" t="s">
        <v>1749</v>
      </c>
      <c r="F477" s="10" t="s">
        <v>1416</v>
      </c>
      <c r="G477" s="10">
        <v>1</v>
      </c>
      <c r="H477" s="11">
        <v>0.01</v>
      </c>
      <c r="I477" s="11">
        <v>130</v>
      </c>
      <c r="J477" s="14" t="s">
        <v>1310</v>
      </c>
      <c r="K477" s="15"/>
      <c r="L477" s="16">
        <v>43831</v>
      </c>
    </row>
    <row r="478" ht="17.1" customHeight="1" spans="1:12">
      <c r="A478" s="6"/>
      <c r="B478" s="7" t="s">
        <v>1305</v>
      </c>
      <c r="C478" s="8" t="s">
        <v>1336</v>
      </c>
      <c r="D478" s="8" t="s">
        <v>1337</v>
      </c>
      <c r="E478" s="9" t="s">
        <v>1429</v>
      </c>
      <c r="F478" s="10" t="s">
        <v>1416</v>
      </c>
      <c r="G478" s="10">
        <v>1</v>
      </c>
      <c r="H478" s="11">
        <v>0</v>
      </c>
      <c r="I478" s="11">
        <v>4</v>
      </c>
      <c r="J478" s="14" t="s">
        <v>1310</v>
      </c>
      <c r="K478" s="15"/>
      <c r="L478" s="16">
        <v>43831</v>
      </c>
    </row>
    <row r="479" ht="17.1" customHeight="1" spans="1:12">
      <c r="A479" s="6"/>
      <c r="B479" s="7"/>
      <c r="C479" s="8" t="s">
        <v>1323</v>
      </c>
      <c r="D479" s="8" t="s">
        <v>1324</v>
      </c>
      <c r="E479" s="9" t="s">
        <v>1433</v>
      </c>
      <c r="F479" s="10" t="s">
        <v>1326</v>
      </c>
      <c r="G479" s="10">
        <v>250</v>
      </c>
      <c r="H479" s="11">
        <v>0</v>
      </c>
      <c r="I479" s="11">
        <v>10</v>
      </c>
      <c r="J479" s="14" t="s">
        <v>1310</v>
      </c>
      <c r="K479" s="15"/>
      <c r="L479" s="16">
        <v>43831</v>
      </c>
    </row>
    <row r="480" ht="17.1" customHeight="1" spans="1:12">
      <c r="A480" s="6"/>
      <c r="B480" s="7"/>
      <c r="C480" s="8"/>
      <c r="D480" s="8"/>
      <c r="E480" s="9" t="s">
        <v>1509</v>
      </c>
      <c r="F480" s="10" t="s">
        <v>1326</v>
      </c>
      <c r="G480" s="10">
        <v>150</v>
      </c>
      <c r="H480" s="11">
        <v>0</v>
      </c>
      <c r="I480" s="11">
        <v>6</v>
      </c>
      <c r="J480" s="14" t="s">
        <v>1310</v>
      </c>
      <c r="K480" s="15"/>
      <c r="L480" s="16">
        <v>43831</v>
      </c>
    </row>
    <row r="481" ht="17.1" customHeight="1" spans="1:12">
      <c r="A481" s="6"/>
      <c r="B481" s="7"/>
      <c r="C481" s="8" t="s">
        <v>1338</v>
      </c>
      <c r="D481" s="8" t="s">
        <v>1339</v>
      </c>
      <c r="E481" s="9" t="s">
        <v>1750</v>
      </c>
      <c r="F481" s="10" t="s">
        <v>1341</v>
      </c>
      <c r="G481" s="10">
        <v>200</v>
      </c>
      <c r="H481" s="11">
        <v>0</v>
      </c>
      <c r="I481" s="11">
        <v>8</v>
      </c>
      <c r="J481" s="14" t="s">
        <v>1310</v>
      </c>
      <c r="K481" s="15"/>
      <c r="L481" s="16">
        <v>43831</v>
      </c>
    </row>
    <row r="482" ht="17.1" customHeight="1" spans="1:12">
      <c r="A482" s="6"/>
      <c r="B482" s="7" t="s">
        <v>1751</v>
      </c>
      <c r="C482" s="8" t="s">
        <v>1336</v>
      </c>
      <c r="D482" s="8" t="s">
        <v>1337</v>
      </c>
      <c r="E482" s="9" t="s">
        <v>516</v>
      </c>
      <c r="F482" s="10" t="s">
        <v>1416</v>
      </c>
      <c r="G482" s="10">
        <v>1</v>
      </c>
      <c r="H482" s="11">
        <v>0.01</v>
      </c>
      <c r="I482" s="11">
        <v>52.44</v>
      </c>
      <c r="J482" s="14" t="s">
        <v>1310</v>
      </c>
      <c r="K482" s="15"/>
      <c r="L482" s="16">
        <v>43831</v>
      </c>
    </row>
    <row r="483" ht="22.7" customHeight="1" spans="1:12">
      <c r="A483" s="6"/>
      <c r="B483" s="7"/>
      <c r="C483" s="8" t="s">
        <v>1410</v>
      </c>
      <c r="D483" s="8" t="s">
        <v>1411</v>
      </c>
      <c r="E483" s="9" t="s">
        <v>1752</v>
      </c>
      <c r="F483" s="10" t="s">
        <v>1416</v>
      </c>
      <c r="G483" s="10">
        <v>1</v>
      </c>
      <c r="H483" s="11">
        <v>0</v>
      </c>
      <c r="I483" s="11">
        <v>47.56</v>
      </c>
      <c r="J483" s="14" t="s">
        <v>1310</v>
      </c>
      <c r="K483" s="15"/>
      <c r="L483" s="16">
        <v>43831</v>
      </c>
    </row>
    <row r="484" ht="22.7" customHeight="1" spans="1:12">
      <c r="A484" s="6"/>
      <c r="B484" s="7" t="s">
        <v>1753</v>
      </c>
      <c r="C484" s="8" t="s">
        <v>1410</v>
      </c>
      <c r="D484" s="8" t="s">
        <v>1411</v>
      </c>
      <c r="E484" s="9" t="s">
        <v>1753</v>
      </c>
      <c r="F484" s="10" t="s">
        <v>1416</v>
      </c>
      <c r="G484" s="10">
        <v>1</v>
      </c>
      <c r="H484" s="11">
        <v>0.03</v>
      </c>
      <c r="I484" s="11">
        <v>250</v>
      </c>
      <c r="J484" s="14" t="s">
        <v>1310</v>
      </c>
      <c r="K484" s="15"/>
      <c r="L484" s="16">
        <v>43831</v>
      </c>
    </row>
    <row r="485" ht="45.95" customHeight="1" spans="1:12">
      <c r="A485" s="6"/>
      <c r="B485" s="7" t="s">
        <v>1754</v>
      </c>
      <c r="C485" s="8" t="s">
        <v>1703</v>
      </c>
      <c r="D485" s="8" t="s">
        <v>1704</v>
      </c>
      <c r="E485" s="9" t="s">
        <v>1755</v>
      </c>
      <c r="F485" s="10" t="s">
        <v>1416</v>
      </c>
      <c r="G485" s="10">
        <v>1</v>
      </c>
      <c r="H485" s="11">
        <v>0.05</v>
      </c>
      <c r="I485" s="11">
        <v>500</v>
      </c>
      <c r="J485" s="14" t="s">
        <v>1310</v>
      </c>
      <c r="K485" s="15"/>
      <c r="L485" s="16">
        <v>43831</v>
      </c>
    </row>
    <row r="486" ht="20.1" customHeight="1" spans="1:12">
      <c r="A486" s="6" t="s">
        <v>177</v>
      </c>
      <c r="B486" s="7" t="s">
        <v>1305</v>
      </c>
      <c r="C486" s="8" t="s">
        <v>1318</v>
      </c>
      <c r="D486" s="8" t="s">
        <v>1319</v>
      </c>
      <c r="E486" s="9" t="s">
        <v>1722</v>
      </c>
      <c r="F486" s="10" t="s">
        <v>1309</v>
      </c>
      <c r="G486" s="10">
        <v>5</v>
      </c>
      <c r="H486" s="11">
        <v>0</v>
      </c>
      <c r="I486" s="11">
        <v>3.5</v>
      </c>
      <c r="J486" s="14" t="s">
        <v>1310</v>
      </c>
      <c r="K486" s="15" t="s">
        <v>1756</v>
      </c>
      <c r="L486" s="16">
        <v>43862</v>
      </c>
    </row>
    <row r="487" ht="18.95" customHeight="1" spans="1:12">
      <c r="A487" s="6"/>
      <c r="B487" s="7"/>
      <c r="C487" s="8" t="s">
        <v>1345</v>
      </c>
      <c r="D487" s="8" t="s">
        <v>1346</v>
      </c>
      <c r="E487" s="9" t="s">
        <v>1722</v>
      </c>
      <c r="F487" s="10" t="s">
        <v>1309</v>
      </c>
      <c r="G487" s="10">
        <v>1</v>
      </c>
      <c r="H487" s="11">
        <v>0</v>
      </c>
      <c r="I487" s="11">
        <v>0.3</v>
      </c>
      <c r="J487" s="14" t="s">
        <v>1310</v>
      </c>
      <c r="K487" s="15" t="s">
        <v>1757</v>
      </c>
      <c r="L487" s="16">
        <v>43862</v>
      </c>
    </row>
    <row r="488" ht="17.1" customHeight="1" spans="1:12">
      <c r="A488" s="6"/>
      <c r="B488" s="7"/>
      <c r="C488" s="8" t="s">
        <v>1329</v>
      </c>
      <c r="D488" s="8" t="s">
        <v>1330</v>
      </c>
      <c r="E488" s="9" t="s">
        <v>1758</v>
      </c>
      <c r="F488" s="10" t="s">
        <v>1309</v>
      </c>
      <c r="G488" s="10">
        <v>1</v>
      </c>
      <c r="H488" s="11">
        <v>0</v>
      </c>
      <c r="I488" s="11">
        <v>4</v>
      </c>
      <c r="J488" s="14" t="s">
        <v>1310</v>
      </c>
      <c r="K488" s="15" t="s">
        <v>1330</v>
      </c>
      <c r="L488" s="16">
        <v>43862</v>
      </c>
    </row>
    <row r="489" ht="17.1" customHeight="1" spans="1:12">
      <c r="A489" s="6"/>
      <c r="B489" s="7"/>
      <c r="C489" s="8" t="s">
        <v>1327</v>
      </c>
      <c r="D489" s="8" t="s">
        <v>1328</v>
      </c>
      <c r="E489" s="9" t="s">
        <v>1759</v>
      </c>
      <c r="F489" s="10" t="s">
        <v>1309</v>
      </c>
      <c r="G489" s="10">
        <v>1</v>
      </c>
      <c r="H489" s="11">
        <v>0</v>
      </c>
      <c r="I489" s="11">
        <v>0.2</v>
      </c>
      <c r="J489" s="14" t="s">
        <v>1310</v>
      </c>
      <c r="K489" s="15" t="s">
        <v>1760</v>
      </c>
      <c r="L489" s="16">
        <v>43862</v>
      </c>
    </row>
    <row r="490" ht="17.1" customHeight="1" spans="1:12">
      <c r="A490" s="6"/>
      <c r="B490" s="7"/>
      <c r="C490" s="8" t="s">
        <v>1323</v>
      </c>
      <c r="D490" s="8" t="s">
        <v>1324</v>
      </c>
      <c r="E490" s="9" t="s">
        <v>1326</v>
      </c>
      <c r="F490" s="10" t="s">
        <v>1326</v>
      </c>
      <c r="G490" s="10">
        <v>12</v>
      </c>
      <c r="H490" s="11">
        <v>0</v>
      </c>
      <c r="I490" s="11">
        <v>0.6</v>
      </c>
      <c r="J490" s="14" t="s">
        <v>1310</v>
      </c>
      <c r="K490" s="15"/>
      <c r="L490" s="16">
        <v>43831</v>
      </c>
    </row>
    <row r="491" ht="17.1" customHeight="1" spans="1:12">
      <c r="A491" s="6"/>
      <c r="B491" s="7"/>
      <c r="C491" s="8" t="s">
        <v>1338</v>
      </c>
      <c r="D491" s="8" t="s">
        <v>1339</v>
      </c>
      <c r="E491" s="9" t="s">
        <v>1326</v>
      </c>
      <c r="F491" s="10" t="s">
        <v>1326</v>
      </c>
      <c r="G491" s="10">
        <v>6</v>
      </c>
      <c r="H491" s="11">
        <v>0</v>
      </c>
      <c r="I491" s="11">
        <v>0.36</v>
      </c>
      <c r="J491" s="14" t="s">
        <v>1310</v>
      </c>
      <c r="K491" s="15"/>
      <c r="L491" s="16">
        <v>43831</v>
      </c>
    </row>
    <row r="492" ht="17.1" customHeight="1" spans="1:12">
      <c r="A492" s="17"/>
      <c r="B492" s="18"/>
      <c r="C492" s="19" t="s">
        <v>1336</v>
      </c>
      <c r="D492" s="19" t="s">
        <v>1337</v>
      </c>
      <c r="E492" s="9" t="s">
        <v>1326</v>
      </c>
      <c r="F492" s="10" t="s">
        <v>1326</v>
      </c>
      <c r="G492" s="10">
        <v>3</v>
      </c>
      <c r="H492" s="11">
        <v>0</v>
      </c>
      <c r="I492" s="11">
        <v>0.3</v>
      </c>
      <c r="J492" s="14" t="s">
        <v>1310</v>
      </c>
      <c r="K492" s="15" t="s">
        <v>1761</v>
      </c>
      <c r="L492" s="16">
        <v>43831</v>
      </c>
    </row>
    <row r="493" ht="17.1" customHeight="1" spans="1:12">
      <c r="A493" s="35" t="s">
        <v>179</v>
      </c>
      <c r="B493" s="35" t="s">
        <v>1305</v>
      </c>
      <c r="C493" s="22" t="s">
        <v>1655</v>
      </c>
      <c r="D493" s="22" t="s">
        <v>1656</v>
      </c>
      <c r="E493" s="36" t="s">
        <v>1656</v>
      </c>
      <c r="F493" s="10" t="s">
        <v>1359</v>
      </c>
      <c r="G493" s="10">
        <v>1</v>
      </c>
      <c r="H493" s="11">
        <v>0</v>
      </c>
      <c r="I493" s="11">
        <v>4</v>
      </c>
      <c r="J493" s="14" t="s">
        <v>1310</v>
      </c>
      <c r="K493" s="15"/>
      <c r="L493" s="16">
        <v>43831</v>
      </c>
    </row>
    <row r="494" ht="17.1" customHeight="1" spans="1:12">
      <c r="A494" s="35"/>
      <c r="B494" s="35"/>
      <c r="C494" s="22" t="s">
        <v>1414</v>
      </c>
      <c r="D494" s="22" t="s">
        <v>1415</v>
      </c>
      <c r="E494" s="36" t="s">
        <v>1762</v>
      </c>
      <c r="F494" s="10" t="s">
        <v>1359</v>
      </c>
      <c r="G494" s="10">
        <v>1</v>
      </c>
      <c r="H494" s="11">
        <v>0</v>
      </c>
      <c r="I494" s="11">
        <v>4</v>
      </c>
      <c r="J494" s="14" t="s">
        <v>1310</v>
      </c>
      <c r="K494" s="15"/>
      <c r="L494" s="16">
        <v>43831</v>
      </c>
    </row>
    <row r="495" ht="17.1" customHeight="1" spans="1:12">
      <c r="A495" s="35"/>
      <c r="B495" s="35"/>
      <c r="C495" s="22" t="s">
        <v>1352</v>
      </c>
      <c r="D495" s="22" t="s">
        <v>1353</v>
      </c>
      <c r="E495" s="36" t="s">
        <v>1763</v>
      </c>
      <c r="F495" s="10" t="s">
        <v>1341</v>
      </c>
      <c r="G495" s="10">
        <v>4</v>
      </c>
      <c r="H495" s="11">
        <v>0</v>
      </c>
      <c r="I495" s="11">
        <v>4.8</v>
      </c>
      <c r="J495" s="14" t="s">
        <v>1310</v>
      </c>
      <c r="K495" s="15"/>
      <c r="L495" s="16">
        <v>43831</v>
      </c>
    </row>
    <row r="496" ht="17.1" customHeight="1" spans="1:12">
      <c r="A496" s="35"/>
      <c r="B496" s="35"/>
      <c r="C496" s="22"/>
      <c r="D496" s="22"/>
      <c r="E496" s="36" t="s">
        <v>1372</v>
      </c>
      <c r="F496" s="10" t="s">
        <v>1373</v>
      </c>
      <c r="G496" s="10">
        <v>13</v>
      </c>
      <c r="H496" s="11">
        <v>0</v>
      </c>
      <c r="I496" s="11">
        <v>4.42</v>
      </c>
      <c r="J496" s="14" t="s">
        <v>1310</v>
      </c>
      <c r="K496" s="15"/>
      <c r="L496" s="16">
        <v>43831</v>
      </c>
    </row>
    <row r="497" ht="17.1" customHeight="1" spans="1:12">
      <c r="A497" s="35"/>
      <c r="B497" s="35"/>
      <c r="C497" s="22" t="s">
        <v>1318</v>
      </c>
      <c r="D497" s="22" t="s">
        <v>1319</v>
      </c>
      <c r="E497" s="36" t="s">
        <v>1764</v>
      </c>
      <c r="F497" s="10" t="s">
        <v>1322</v>
      </c>
      <c r="G497" s="10">
        <v>12</v>
      </c>
      <c r="H497" s="11">
        <v>0</v>
      </c>
      <c r="I497" s="11">
        <v>6</v>
      </c>
      <c r="J497" s="14" t="s">
        <v>1310</v>
      </c>
      <c r="K497" s="15"/>
      <c r="L497" s="16">
        <v>43831</v>
      </c>
    </row>
    <row r="498" ht="24.2" customHeight="1" spans="1:12">
      <c r="A498" s="35"/>
      <c r="B498" s="35"/>
      <c r="C498" s="22" t="s">
        <v>1765</v>
      </c>
      <c r="D498" s="22" t="s">
        <v>1766</v>
      </c>
      <c r="E498" s="36" t="s">
        <v>1767</v>
      </c>
      <c r="F498" s="10" t="s">
        <v>1359</v>
      </c>
      <c r="G498" s="10">
        <v>4</v>
      </c>
      <c r="H498" s="11">
        <v>0</v>
      </c>
      <c r="I498" s="11">
        <v>4</v>
      </c>
      <c r="J498" s="14" t="s">
        <v>1310</v>
      </c>
      <c r="K498" s="15"/>
      <c r="L498" s="16">
        <v>43831</v>
      </c>
    </row>
    <row r="499" ht="17.1" customHeight="1" spans="1:12">
      <c r="A499" s="35"/>
      <c r="B499" s="35"/>
      <c r="C499" s="22" t="s">
        <v>1333</v>
      </c>
      <c r="D499" s="22" t="s">
        <v>1334</v>
      </c>
      <c r="E499" s="36" t="s">
        <v>1334</v>
      </c>
      <c r="F499" s="10" t="s">
        <v>1309</v>
      </c>
      <c r="G499" s="10">
        <v>1</v>
      </c>
      <c r="H499" s="11">
        <v>0</v>
      </c>
      <c r="I499" s="11">
        <v>1.48</v>
      </c>
      <c r="J499" s="14" t="s">
        <v>1310</v>
      </c>
      <c r="K499" s="15"/>
      <c r="L499" s="16">
        <v>43831</v>
      </c>
    </row>
    <row r="500" ht="22.7" customHeight="1" spans="1:12">
      <c r="A500" s="35"/>
      <c r="B500" s="35"/>
      <c r="C500" s="22" t="s">
        <v>1384</v>
      </c>
      <c r="D500" s="22" t="s">
        <v>1385</v>
      </c>
      <c r="E500" s="36" t="s">
        <v>1768</v>
      </c>
      <c r="F500" s="10" t="s">
        <v>1359</v>
      </c>
      <c r="G500" s="10">
        <v>2</v>
      </c>
      <c r="H500" s="11">
        <v>0</v>
      </c>
      <c r="I500" s="11">
        <v>10</v>
      </c>
      <c r="J500" s="14" t="s">
        <v>1310</v>
      </c>
      <c r="K500" s="15"/>
      <c r="L500" s="16">
        <v>43797</v>
      </c>
    </row>
    <row r="501" ht="17.1" customHeight="1" spans="1:12">
      <c r="A501" s="35"/>
      <c r="B501" s="35"/>
      <c r="C501" s="22" t="s">
        <v>1525</v>
      </c>
      <c r="D501" s="22" t="s">
        <v>1526</v>
      </c>
      <c r="E501" s="36" t="s">
        <v>1526</v>
      </c>
      <c r="F501" s="10" t="s">
        <v>1309</v>
      </c>
      <c r="G501" s="10">
        <v>1</v>
      </c>
      <c r="H501" s="11">
        <v>0</v>
      </c>
      <c r="I501" s="11">
        <v>0.99</v>
      </c>
      <c r="J501" s="14" t="s">
        <v>1310</v>
      </c>
      <c r="K501" s="15"/>
      <c r="L501" s="16">
        <v>43831</v>
      </c>
    </row>
    <row r="502" ht="17.1" customHeight="1" spans="1:12">
      <c r="A502" s="35"/>
      <c r="B502" s="35"/>
      <c r="C502" s="22" t="s">
        <v>1342</v>
      </c>
      <c r="D502" s="22" t="s">
        <v>1343</v>
      </c>
      <c r="E502" s="36" t="s">
        <v>1769</v>
      </c>
      <c r="F502" s="10" t="s">
        <v>1322</v>
      </c>
      <c r="G502" s="10">
        <v>2</v>
      </c>
      <c r="H502" s="11">
        <v>0</v>
      </c>
      <c r="I502" s="11">
        <v>0.58</v>
      </c>
      <c r="J502" s="14" t="s">
        <v>1310</v>
      </c>
      <c r="K502" s="15"/>
      <c r="L502" s="16">
        <v>43831</v>
      </c>
    </row>
    <row r="503" ht="29.1" customHeight="1" spans="1:12">
      <c r="A503" s="35"/>
      <c r="B503" s="35"/>
      <c r="C503" s="22" t="s">
        <v>1412</v>
      </c>
      <c r="D503" s="22" t="s">
        <v>1413</v>
      </c>
      <c r="E503" s="36" t="s">
        <v>1770</v>
      </c>
      <c r="F503" s="10" t="s">
        <v>1313</v>
      </c>
      <c r="G503" s="10">
        <v>1</v>
      </c>
      <c r="H503" s="11">
        <v>0</v>
      </c>
      <c r="I503" s="11">
        <v>1.5</v>
      </c>
      <c r="J503" s="14" t="s">
        <v>1310</v>
      </c>
      <c r="K503" s="15"/>
      <c r="L503" s="16">
        <v>43831</v>
      </c>
    </row>
    <row r="504" ht="22.7" customHeight="1" spans="1:12">
      <c r="A504" s="35"/>
      <c r="B504" s="35"/>
      <c r="C504" s="22"/>
      <c r="D504" s="22"/>
      <c r="E504" s="36" t="s">
        <v>1771</v>
      </c>
      <c r="F504" s="10" t="s">
        <v>1313</v>
      </c>
      <c r="G504" s="10">
        <v>1</v>
      </c>
      <c r="H504" s="11">
        <v>0</v>
      </c>
      <c r="I504" s="11">
        <v>2.5</v>
      </c>
      <c r="J504" s="14" t="s">
        <v>1310</v>
      </c>
      <c r="K504" s="15"/>
      <c r="L504" s="16">
        <v>43831</v>
      </c>
    </row>
    <row r="505" ht="24.2" customHeight="1" spans="1:12">
      <c r="A505" s="27" t="s">
        <v>179</v>
      </c>
      <c r="B505" s="27" t="s">
        <v>1305</v>
      </c>
      <c r="C505" s="28" t="s">
        <v>1479</v>
      </c>
      <c r="D505" s="28" t="s">
        <v>1480</v>
      </c>
      <c r="E505" s="9" t="s">
        <v>1772</v>
      </c>
      <c r="F505" s="10" t="s">
        <v>1313</v>
      </c>
      <c r="G505" s="10">
        <v>1</v>
      </c>
      <c r="H505" s="11">
        <v>0</v>
      </c>
      <c r="I505" s="11">
        <v>1.8</v>
      </c>
      <c r="J505" s="14" t="s">
        <v>1310</v>
      </c>
      <c r="K505" s="15"/>
      <c r="L505" s="16">
        <v>43831</v>
      </c>
    </row>
    <row r="506" ht="24.2" customHeight="1" spans="1:12">
      <c r="A506" s="27"/>
      <c r="B506" s="27"/>
      <c r="C506" s="8" t="s">
        <v>1357</v>
      </c>
      <c r="D506" s="8" t="s">
        <v>1358</v>
      </c>
      <c r="E506" s="9" t="s">
        <v>1773</v>
      </c>
      <c r="F506" s="10" t="s">
        <v>1313</v>
      </c>
      <c r="G506" s="10">
        <v>1</v>
      </c>
      <c r="H506" s="11">
        <v>0</v>
      </c>
      <c r="I506" s="11">
        <v>2</v>
      </c>
      <c r="J506" s="14" t="s">
        <v>1310</v>
      </c>
      <c r="K506" s="15"/>
      <c r="L506" s="16">
        <v>43831</v>
      </c>
    </row>
    <row r="507" ht="17.1" customHeight="1" spans="1:12">
      <c r="A507" s="27"/>
      <c r="B507" s="27"/>
      <c r="C507" s="8" t="s">
        <v>1336</v>
      </c>
      <c r="D507" s="8" t="s">
        <v>1337</v>
      </c>
      <c r="E507" s="9" t="s">
        <v>1774</v>
      </c>
      <c r="F507" s="10" t="s">
        <v>1313</v>
      </c>
      <c r="G507" s="10">
        <v>1</v>
      </c>
      <c r="H507" s="11">
        <v>0</v>
      </c>
      <c r="I507" s="11">
        <v>3</v>
      </c>
      <c r="J507" s="14" t="s">
        <v>1310</v>
      </c>
      <c r="K507" s="15"/>
      <c r="L507" s="16">
        <v>43831</v>
      </c>
    </row>
    <row r="508" ht="30" customHeight="1" spans="1:12">
      <c r="A508" s="27"/>
      <c r="B508" s="27"/>
      <c r="C508" s="8" t="s">
        <v>1421</v>
      </c>
      <c r="D508" s="8" t="s">
        <v>1422</v>
      </c>
      <c r="E508" s="9" t="s">
        <v>1775</v>
      </c>
      <c r="F508" s="10" t="s">
        <v>1313</v>
      </c>
      <c r="G508" s="10">
        <v>1</v>
      </c>
      <c r="H508" s="11">
        <v>0</v>
      </c>
      <c r="I508" s="11">
        <v>2</v>
      </c>
      <c r="J508" s="14" t="s">
        <v>1310</v>
      </c>
      <c r="K508" s="15"/>
      <c r="L508" s="16">
        <v>43831</v>
      </c>
    </row>
    <row r="509" ht="17.1" customHeight="1" spans="1:12">
      <c r="A509" s="27"/>
      <c r="B509" s="27"/>
      <c r="C509" s="8" t="s">
        <v>1331</v>
      </c>
      <c r="D509" s="8" t="s">
        <v>1332</v>
      </c>
      <c r="E509" s="9" t="s">
        <v>1764</v>
      </c>
      <c r="F509" s="10" t="s">
        <v>1322</v>
      </c>
      <c r="G509" s="10">
        <v>4</v>
      </c>
      <c r="H509" s="11">
        <v>0</v>
      </c>
      <c r="I509" s="11">
        <v>2.6</v>
      </c>
      <c r="J509" s="14" t="s">
        <v>1310</v>
      </c>
      <c r="K509" s="15"/>
      <c r="L509" s="16">
        <v>43831</v>
      </c>
    </row>
    <row r="510" ht="17.1" customHeight="1" spans="1:12">
      <c r="A510" s="27"/>
      <c r="B510" s="27"/>
      <c r="C510" s="8" t="s">
        <v>1345</v>
      </c>
      <c r="D510" s="8" t="s">
        <v>1346</v>
      </c>
      <c r="E510" s="9" t="s">
        <v>1523</v>
      </c>
      <c r="F510" s="10" t="s">
        <v>1309</v>
      </c>
      <c r="G510" s="10">
        <v>6</v>
      </c>
      <c r="H510" s="11">
        <v>0</v>
      </c>
      <c r="I510" s="11">
        <v>1.5</v>
      </c>
      <c r="J510" s="14" t="s">
        <v>1310</v>
      </c>
      <c r="K510" s="15"/>
      <c r="L510" s="16">
        <v>43831</v>
      </c>
    </row>
    <row r="511" ht="17.1" customHeight="1" spans="1:12">
      <c r="A511" s="27"/>
      <c r="B511" s="27"/>
      <c r="C511" s="8" t="s">
        <v>1327</v>
      </c>
      <c r="D511" s="8" t="s">
        <v>1328</v>
      </c>
      <c r="E511" s="9" t="s">
        <v>1328</v>
      </c>
      <c r="F511" s="10" t="s">
        <v>1309</v>
      </c>
      <c r="G511" s="10">
        <v>5</v>
      </c>
      <c r="H511" s="11">
        <v>0</v>
      </c>
      <c r="I511" s="11">
        <v>0.7</v>
      </c>
      <c r="J511" s="14" t="s">
        <v>1310</v>
      </c>
      <c r="K511" s="15"/>
      <c r="L511" s="16">
        <v>43831</v>
      </c>
    </row>
    <row r="512" ht="17.1" customHeight="1" spans="1:12">
      <c r="A512" s="27"/>
      <c r="B512" s="27"/>
      <c r="C512" s="8" t="s">
        <v>1323</v>
      </c>
      <c r="D512" s="8" t="s">
        <v>1324</v>
      </c>
      <c r="E512" s="9" t="s">
        <v>1324</v>
      </c>
      <c r="F512" s="10" t="s">
        <v>1326</v>
      </c>
      <c r="G512" s="10">
        <v>120</v>
      </c>
      <c r="H512" s="11">
        <v>0</v>
      </c>
      <c r="I512" s="11">
        <v>3.6</v>
      </c>
      <c r="J512" s="14" t="s">
        <v>1310</v>
      </c>
      <c r="K512" s="15"/>
      <c r="L512" s="16">
        <v>43831</v>
      </c>
    </row>
    <row r="513" ht="22.7" customHeight="1" spans="1:12">
      <c r="A513" s="27"/>
      <c r="B513" s="27"/>
      <c r="C513" s="8" t="s">
        <v>1338</v>
      </c>
      <c r="D513" s="8" t="s">
        <v>1339</v>
      </c>
      <c r="E513" s="9" t="s">
        <v>1776</v>
      </c>
      <c r="F513" s="10" t="s">
        <v>1341</v>
      </c>
      <c r="G513" s="10">
        <v>283</v>
      </c>
      <c r="H513" s="11">
        <v>0</v>
      </c>
      <c r="I513" s="11">
        <v>11.32</v>
      </c>
      <c r="J513" s="14" t="s">
        <v>1310</v>
      </c>
      <c r="K513" s="15"/>
      <c r="L513" s="16">
        <v>43831</v>
      </c>
    </row>
    <row r="514" ht="17.1" customHeight="1" spans="1:12">
      <c r="A514" s="27"/>
      <c r="B514" s="33"/>
      <c r="C514" s="8" t="s">
        <v>1316</v>
      </c>
      <c r="D514" s="8" t="s">
        <v>1317</v>
      </c>
      <c r="E514" s="9" t="s">
        <v>1317</v>
      </c>
      <c r="F514" s="10" t="s">
        <v>1322</v>
      </c>
      <c r="G514" s="10">
        <v>1</v>
      </c>
      <c r="H514" s="11">
        <v>0</v>
      </c>
      <c r="I514" s="11">
        <v>0.5</v>
      </c>
      <c r="J514" s="14" t="s">
        <v>1310</v>
      </c>
      <c r="K514" s="15"/>
      <c r="L514" s="16">
        <v>43831</v>
      </c>
    </row>
    <row r="515" ht="39" customHeight="1" spans="1:12">
      <c r="A515" s="27"/>
      <c r="B515" s="7" t="s">
        <v>1777</v>
      </c>
      <c r="C515" s="8" t="s">
        <v>1778</v>
      </c>
      <c r="D515" s="8" t="s">
        <v>1779</v>
      </c>
      <c r="E515" s="9" t="s">
        <v>1313</v>
      </c>
      <c r="F515" s="10" t="s">
        <v>1313</v>
      </c>
      <c r="G515" s="10">
        <v>1</v>
      </c>
      <c r="H515" s="11">
        <v>0.03</v>
      </c>
      <c r="I515" s="11">
        <v>300</v>
      </c>
      <c r="J515" s="14" t="s">
        <v>1310</v>
      </c>
      <c r="K515" s="15"/>
      <c r="L515" s="16">
        <v>43831</v>
      </c>
    </row>
    <row r="516" ht="30" customHeight="1" spans="1:12">
      <c r="A516" s="27"/>
      <c r="B516" s="7" t="s">
        <v>1780</v>
      </c>
      <c r="C516" s="8" t="s">
        <v>1778</v>
      </c>
      <c r="D516" s="8" t="s">
        <v>1779</v>
      </c>
      <c r="E516" s="9" t="s">
        <v>1313</v>
      </c>
      <c r="F516" s="10" t="s">
        <v>1313</v>
      </c>
      <c r="G516" s="10">
        <v>20</v>
      </c>
      <c r="H516" s="11">
        <v>0.01</v>
      </c>
      <c r="I516" s="11">
        <v>1000</v>
      </c>
      <c r="J516" s="14" t="s">
        <v>1310</v>
      </c>
      <c r="K516" s="15"/>
      <c r="L516" s="16">
        <v>43831</v>
      </c>
    </row>
    <row r="517" ht="21.95" customHeight="1" spans="1:12">
      <c r="A517" s="27"/>
      <c r="B517" s="7" t="s">
        <v>1781</v>
      </c>
      <c r="C517" s="8" t="s">
        <v>1782</v>
      </c>
      <c r="D517" s="8" t="s">
        <v>1783</v>
      </c>
      <c r="E517" s="9" t="s">
        <v>1313</v>
      </c>
      <c r="F517" s="10" t="s">
        <v>1313</v>
      </c>
      <c r="G517" s="10">
        <v>5</v>
      </c>
      <c r="H517" s="11">
        <v>0.01</v>
      </c>
      <c r="I517" s="11">
        <v>350</v>
      </c>
      <c r="J517" s="14" t="s">
        <v>1310</v>
      </c>
      <c r="K517" s="15"/>
      <c r="L517" s="16">
        <v>43831</v>
      </c>
    </row>
    <row r="518" ht="27.95" customHeight="1" spans="1:12">
      <c r="A518" s="33"/>
      <c r="B518" s="7" t="s">
        <v>1784</v>
      </c>
      <c r="C518" s="8" t="s">
        <v>1785</v>
      </c>
      <c r="D518" s="8" t="s">
        <v>1786</v>
      </c>
      <c r="E518" s="9" t="s">
        <v>1313</v>
      </c>
      <c r="F518" s="10" t="s">
        <v>1313</v>
      </c>
      <c r="G518" s="10">
        <v>0</v>
      </c>
      <c r="H518" s="11">
        <v>0</v>
      </c>
      <c r="I518" s="11">
        <v>0</v>
      </c>
      <c r="J518" s="14" t="s">
        <v>1310</v>
      </c>
      <c r="K518" s="15"/>
      <c r="L518" s="16">
        <v>43831</v>
      </c>
    </row>
    <row r="519" ht="17.1" customHeight="1" spans="1:12">
      <c r="A519" s="6" t="s">
        <v>181</v>
      </c>
      <c r="B519" s="7" t="s">
        <v>1305</v>
      </c>
      <c r="C519" s="8" t="s">
        <v>1414</v>
      </c>
      <c r="D519" s="8" t="s">
        <v>1415</v>
      </c>
      <c r="E519" s="9" t="s">
        <v>1416</v>
      </c>
      <c r="F519" s="10" t="s">
        <v>1416</v>
      </c>
      <c r="G519" s="10">
        <v>1</v>
      </c>
      <c r="H519" s="11">
        <v>0.01</v>
      </c>
      <c r="I519" s="11">
        <v>60</v>
      </c>
      <c r="J519" s="14" t="s">
        <v>1310</v>
      </c>
      <c r="K519" s="15"/>
      <c r="L519" s="16">
        <v>43831</v>
      </c>
    </row>
    <row r="520" ht="17.1" customHeight="1" spans="1:12">
      <c r="A520" s="6"/>
      <c r="B520" s="7"/>
      <c r="C520" s="8" t="s">
        <v>1417</v>
      </c>
      <c r="D520" s="8" t="s">
        <v>1418</v>
      </c>
      <c r="E520" s="9" t="s">
        <v>1416</v>
      </c>
      <c r="F520" s="10" t="s">
        <v>1416</v>
      </c>
      <c r="G520" s="10">
        <v>1</v>
      </c>
      <c r="H520" s="11">
        <v>0</v>
      </c>
      <c r="I520" s="11">
        <v>15</v>
      </c>
      <c r="J520" s="14" t="s">
        <v>1310</v>
      </c>
      <c r="K520" s="15"/>
      <c r="L520" s="16">
        <v>43831</v>
      </c>
    </row>
    <row r="521" ht="17.1" customHeight="1" spans="1:12">
      <c r="A521" s="6"/>
      <c r="B521" s="7"/>
      <c r="C521" s="8"/>
      <c r="D521" s="8"/>
      <c r="E521" s="9"/>
      <c r="F521" s="10"/>
      <c r="G521" s="10"/>
      <c r="H521" s="11">
        <v>0.01</v>
      </c>
      <c r="I521" s="11">
        <v>55</v>
      </c>
      <c r="J521" s="14" t="s">
        <v>1310</v>
      </c>
      <c r="K521" s="15"/>
      <c r="L521" s="16">
        <v>43831</v>
      </c>
    </row>
    <row r="522" ht="24.2" customHeight="1" spans="1:12">
      <c r="A522" s="6"/>
      <c r="B522" s="7"/>
      <c r="C522" s="8" t="s">
        <v>1765</v>
      </c>
      <c r="D522" s="8" t="s">
        <v>1766</v>
      </c>
      <c r="E522" s="9" t="s">
        <v>1416</v>
      </c>
      <c r="F522" s="10" t="s">
        <v>1416</v>
      </c>
      <c r="G522" s="10">
        <v>1</v>
      </c>
      <c r="H522" s="11">
        <v>0</v>
      </c>
      <c r="I522" s="11">
        <v>5</v>
      </c>
      <c r="J522" s="14" t="s">
        <v>1310</v>
      </c>
      <c r="K522" s="15"/>
      <c r="L522" s="16">
        <v>43831</v>
      </c>
    </row>
    <row r="523" ht="24.2" customHeight="1" spans="1:12">
      <c r="A523" s="6"/>
      <c r="B523" s="7"/>
      <c r="C523" s="8" t="s">
        <v>1703</v>
      </c>
      <c r="D523" s="8" t="s">
        <v>1704</v>
      </c>
      <c r="E523" s="9" t="s">
        <v>1416</v>
      </c>
      <c r="F523" s="10" t="s">
        <v>1416</v>
      </c>
      <c r="G523" s="10">
        <v>1</v>
      </c>
      <c r="H523" s="11">
        <v>0.04</v>
      </c>
      <c r="I523" s="11">
        <v>400</v>
      </c>
      <c r="J523" s="14" t="s">
        <v>1639</v>
      </c>
      <c r="K523" s="15"/>
      <c r="L523" s="16">
        <v>43831</v>
      </c>
    </row>
    <row r="524" ht="17.1" customHeight="1" spans="1:12">
      <c r="A524" s="6"/>
      <c r="B524" s="7"/>
      <c r="C524" s="8" t="s">
        <v>1357</v>
      </c>
      <c r="D524" s="8" t="s">
        <v>1358</v>
      </c>
      <c r="E524" s="9" t="s">
        <v>1416</v>
      </c>
      <c r="F524" s="10" t="s">
        <v>1416</v>
      </c>
      <c r="G524" s="10">
        <v>1</v>
      </c>
      <c r="H524" s="11">
        <v>0</v>
      </c>
      <c r="I524" s="11">
        <v>20</v>
      </c>
      <c r="J524" s="14" t="s">
        <v>1310</v>
      </c>
      <c r="K524" s="15"/>
      <c r="L524" s="16">
        <v>43862</v>
      </c>
    </row>
    <row r="525" ht="17.1" customHeight="1" spans="1:12">
      <c r="A525" s="6"/>
      <c r="B525" s="7"/>
      <c r="C525" s="8"/>
      <c r="D525" s="8"/>
      <c r="E525" s="9"/>
      <c r="F525" s="10"/>
      <c r="G525" s="10"/>
      <c r="H525" s="11"/>
      <c r="I525" s="11">
        <v>4</v>
      </c>
      <c r="J525" s="14" t="s">
        <v>1310</v>
      </c>
      <c r="K525" s="15"/>
      <c r="L525" s="16">
        <v>43831</v>
      </c>
    </row>
    <row r="526" ht="17.1" customHeight="1" spans="1:12">
      <c r="A526" s="6"/>
      <c r="B526" s="7"/>
      <c r="C526" s="8" t="s">
        <v>1412</v>
      </c>
      <c r="D526" s="8" t="s">
        <v>1413</v>
      </c>
      <c r="E526" s="9" t="s">
        <v>1416</v>
      </c>
      <c r="F526" s="10" t="s">
        <v>1416</v>
      </c>
      <c r="G526" s="10">
        <v>1</v>
      </c>
      <c r="H526" s="11">
        <v>0</v>
      </c>
      <c r="I526" s="11">
        <v>5</v>
      </c>
      <c r="J526" s="14" t="s">
        <v>1310</v>
      </c>
      <c r="K526" s="15"/>
      <c r="L526" s="16">
        <v>43862</v>
      </c>
    </row>
    <row r="527" ht="17.1" customHeight="1" spans="1:12">
      <c r="A527" s="6"/>
      <c r="B527" s="7"/>
      <c r="C527" s="8"/>
      <c r="D527" s="8"/>
      <c r="E527" s="9"/>
      <c r="F527" s="10"/>
      <c r="G527" s="10"/>
      <c r="H527" s="11"/>
      <c r="I527" s="11">
        <v>2</v>
      </c>
      <c r="J527" s="14" t="s">
        <v>1310</v>
      </c>
      <c r="K527" s="15"/>
      <c r="L527" s="16">
        <v>43831</v>
      </c>
    </row>
    <row r="528" ht="17.1" customHeight="1" spans="1:12">
      <c r="A528" s="6"/>
      <c r="B528" s="7"/>
      <c r="C528" s="8" t="s">
        <v>1336</v>
      </c>
      <c r="D528" s="8" t="s">
        <v>1337</v>
      </c>
      <c r="E528" s="9" t="s">
        <v>1416</v>
      </c>
      <c r="F528" s="10" t="s">
        <v>1416</v>
      </c>
      <c r="G528" s="10">
        <v>1</v>
      </c>
      <c r="H528" s="11">
        <v>0</v>
      </c>
      <c r="I528" s="11">
        <v>40</v>
      </c>
      <c r="J528" s="14" t="s">
        <v>1310</v>
      </c>
      <c r="K528" s="15"/>
      <c r="L528" s="16">
        <v>43831</v>
      </c>
    </row>
    <row r="529" ht="17.1" customHeight="1" spans="1:12">
      <c r="A529" s="6"/>
      <c r="B529" s="7"/>
      <c r="C529" s="8"/>
      <c r="D529" s="8"/>
      <c r="E529" s="9"/>
      <c r="F529" s="10"/>
      <c r="G529" s="10"/>
      <c r="H529" s="11"/>
      <c r="I529" s="11">
        <v>8</v>
      </c>
      <c r="J529" s="14" t="s">
        <v>1310</v>
      </c>
      <c r="K529" s="15"/>
      <c r="L529" s="16">
        <v>43831</v>
      </c>
    </row>
    <row r="530" ht="17.1" customHeight="1" spans="1:12">
      <c r="A530" s="6"/>
      <c r="B530" s="7"/>
      <c r="C530" s="8" t="s">
        <v>1342</v>
      </c>
      <c r="D530" s="8" t="s">
        <v>1343</v>
      </c>
      <c r="E530" s="9" t="s">
        <v>1416</v>
      </c>
      <c r="F530" s="10" t="s">
        <v>1416</v>
      </c>
      <c r="G530" s="10">
        <v>1</v>
      </c>
      <c r="H530" s="11">
        <v>0</v>
      </c>
      <c r="I530" s="11">
        <v>20</v>
      </c>
      <c r="J530" s="14" t="s">
        <v>1310</v>
      </c>
      <c r="K530" s="15"/>
      <c r="L530" s="16">
        <v>43831</v>
      </c>
    </row>
    <row r="531" ht="17.1" customHeight="1" spans="1:12">
      <c r="A531" s="6"/>
      <c r="B531" s="7"/>
      <c r="C531" s="8" t="s">
        <v>1655</v>
      </c>
      <c r="D531" s="8" t="s">
        <v>1656</v>
      </c>
      <c r="E531" s="9" t="s">
        <v>1416</v>
      </c>
      <c r="F531" s="10" t="s">
        <v>1416</v>
      </c>
      <c r="G531" s="10">
        <v>1</v>
      </c>
      <c r="H531" s="11">
        <v>0</v>
      </c>
      <c r="I531" s="11">
        <v>10</v>
      </c>
      <c r="J531" s="14" t="s">
        <v>1310</v>
      </c>
      <c r="K531" s="15"/>
      <c r="L531" s="16">
        <v>43831</v>
      </c>
    </row>
    <row r="532" ht="24.2" customHeight="1" spans="1:12">
      <c r="A532" s="6"/>
      <c r="B532" s="7"/>
      <c r="C532" s="8" t="s">
        <v>1384</v>
      </c>
      <c r="D532" s="8" t="s">
        <v>1385</v>
      </c>
      <c r="E532" s="9" t="s">
        <v>1416</v>
      </c>
      <c r="F532" s="10" t="s">
        <v>1416</v>
      </c>
      <c r="G532" s="10">
        <v>1</v>
      </c>
      <c r="H532" s="11">
        <v>0.03</v>
      </c>
      <c r="I532" s="11">
        <v>339</v>
      </c>
      <c r="J532" s="14" t="s">
        <v>1639</v>
      </c>
      <c r="K532" s="15"/>
      <c r="L532" s="16">
        <v>43831</v>
      </c>
    </row>
    <row r="533" ht="17.1" customHeight="1" spans="1:12">
      <c r="A533" s="6"/>
      <c r="B533" s="7"/>
      <c r="C533" s="8" t="s">
        <v>1318</v>
      </c>
      <c r="D533" s="8" t="s">
        <v>1319</v>
      </c>
      <c r="E533" s="9" t="s">
        <v>1416</v>
      </c>
      <c r="F533" s="10" t="s">
        <v>1416</v>
      </c>
      <c r="G533" s="10">
        <v>1</v>
      </c>
      <c r="H533" s="11">
        <v>0.01</v>
      </c>
      <c r="I533" s="11">
        <v>60</v>
      </c>
      <c r="J533" s="14" t="s">
        <v>1310</v>
      </c>
      <c r="K533" s="15"/>
      <c r="L533" s="16">
        <v>43862</v>
      </c>
    </row>
    <row r="534" ht="17.1" customHeight="1" spans="1:12">
      <c r="A534" s="6"/>
      <c r="B534" s="7"/>
      <c r="C534" s="8" t="s">
        <v>1323</v>
      </c>
      <c r="D534" s="8" t="s">
        <v>1324</v>
      </c>
      <c r="E534" s="9" t="s">
        <v>1416</v>
      </c>
      <c r="F534" s="10" t="s">
        <v>1416</v>
      </c>
      <c r="G534" s="10">
        <v>1</v>
      </c>
      <c r="H534" s="11">
        <v>0</v>
      </c>
      <c r="I534" s="11">
        <v>6</v>
      </c>
      <c r="J534" s="14" t="s">
        <v>1310</v>
      </c>
      <c r="K534" s="15"/>
      <c r="L534" s="16">
        <v>43831</v>
      </c>
    </row>
    <row r="535" ht="17.1" customHeight="1" spans="1:12">
      <c r="A535" s="6"/>
      <c r="B535" s="7"/>
      <c r="C535" s="8"/>
      <c r="D535" s="8"/>
      <c r="E535" s="9"/>
      <c r="F535" s="10"/>
      <c r="G535" s="10"/>
      <c r="H535" s="11"/>
      <c r="I535" s="11">
        <v>5</v>
      </c>
      <c r="J535" s="14" t="s">
        <v>1310</v>
      </c>
      <c r="K535" s="15"/>
      <c r="L535" s="16">
        <v>43862</v>
      </c>
    </row>
    <row r="536" ht="17.1" customHeight="1" spans="1:12">
      <c r="A536" s="6"/>
      <c r="B536" s="7"/>
      <c r="C536" s="8" t="s">
        <v>1421</v>
      </c>
      <c r="D536" s="8" t="s">
        <v>1422</v>
      </c>
      <c r="E536" s="9" t="s">
        <v>1416</v>
      </c>
      <c r="F536" s="10" t="s">
        <v>1416</v>
      </c>
      <c r="G536" s="10">
        <v>1</v>
      </c>
      <c r="H536" s="11">
        <v>0</v>
      </c>
      <c r="I536" s="11">
        <v>2</v>
      </c>
      <c r="J536" s="14" t="s">
        <v>1310</v>
      </c>
      <c r="K536" s="15"/>
      <c r="L536" s="16">
        <v>43831</v>
      </c>
    </row>
    <row r="537" ht="17.1" customHeight="1" spans="1:12">
      <c r="A537" s="6"/>
      <c r="B537" s="7"/>
      <c r="C537" s="8"/>
      <c r="D537" s="8"/>
      <c r="E537" s="9"/>
      <c r="F537" s="10"/>
      <c r="G537" s="10"/>
      <c r="H537" s="11"/>
      <c r="I537" s="11">
        <v>5</v>
      </c>
      <c r="J537" s="14" t="s">
        <v>1310</v>
      </c>
      <c r="K537" s="15"/>
      <c r="L537" s="16">
        <v>43831</v>
      </c>
    </row>
    <row r="538" ht="17.1" customHeight="1" spans="1:12">
      <c r="A538" s="6"/>
      <c r="B538" s="7"/>
      <c r="C538" s="8" t="s">
        <v>1338</v>
      </c>
      <c r="D538" s="8" t="s">
        <v>1339</v>
      </c>
      <c r="E538" s="9" t="s">
        <v>1416</v>
      </c>
      <c r="F538" s="10" t="s">
        <v>1416</v>
      </c>
      <c r="G538" s="10">
        <v>1</v>
      </c>
      <c r="H538" s="11">
        <v>0</v>
      </c>
      <c r="I538" s="11">
        <v>6</v>
      </c>
      <c r="J538" s="14" t="s">
        <v>1310</v>
      </c>
      <c r="K538" s="15"/>
      <c r="L538" s="16">
        <v>43831</v>
      </c>
    </row>
    <row r="539" ht="17.1" customHeight="1" spans="1:12">
      <c r="A539" s="6"/>
      <c r="B539" s="7"/>
      <c r="C539" s="8"/>
      <c r="D539" s="8"/>
      <c r="E539" s="9"/>
      <c r="F539" s="10"/>
      <c r="G539" s="10"/>
      <c r="H539" s="11"/>
      <c r="I539" s="11">
        <v>10</v>
      </c>
      <c r="J539" s="14" t="s">
        <v>1310</v>
      </c>
      <c r="K539" s="15"/>
      <c r="L539" s="16">
        <v>43862</v>
      </c>
    </row>
    <row r="540" ht="17.1" customHeight="1" spans="1:12">
      <c r="A540" s="6"/>
      <c r="B540" s="7"/>
      <c r="C540" s="8" t="s">
        <v>1314</v>
      </c>
      <c r="D540" s="8" t="s">
        <v>1315</v>
      </c>
      <c r="E540" s="9" t="s">
        <v>1416</v>
      </c>
      <c r="F540" s="10" t="s">
        <v>1416</v>
      </c>
      <c r="G540" s="10">
        <v>1</v>
      </c>
      <c r="H540" s="11">
        <v>0</v>
      </c>
      <c r="I540" s="11">
        <v>15</v>
      </c>
      <c r="J540" s="14" t="s">
        <v>1310</v>
      </c>
      <c r="K540" s="15"/>
      <c r="L540" s="16">
        <v>43831</v>
      </c>
    </row>
    <row r="541" ht="17.1" customHeight="1" spans="1:12">
      <c r="A541" s="6"/>
      <c r="B541" s="7"/>
      <c r="C541" s="8" t="s">
        <v>1491</v>
      </c>
      <c r="D541" s="8" t="s">
        <v>1492</v>
      </c>
      <c r="E541" s="9" t="s">
        <v>1416</v>
      </c>
      <c r="F541" s="10" t="s">
        <v>1416</v>
      </c>
      <c r="G541" s="10">
        <v>1</v>
      </c>
      <c r="H541" s="11">
        <v>0</v>
      </c>
      <c r="I541" s="11">
        <v>15</v>
      </c>
      <c r="J541" s="14" t="s">
        <v>1310</v>
      </c>
      <c r="K541" s="15"/>
      <c r="L541" s="16">
        <v>43831</v>
      </c>
    </row>
    <row r="542" ht="17.1" customHeight="1" spans="1:12">
      <c r="A542" s="6"/>
      <c r="B542" s="7"/>
      <c r="C542" s="8" t="s">
        <v>1311</v>
      </c>
      <c r="D542" s="8" t="s">
        <v>1312</v>
      </c>
      <c r="E542" s="9" t="s">
        <v>1416</v>
      </c>
      <c r="F542" s="10" t="s">
        <v>1416</v>
      </c>
      <c r="G542" s="10">
        <v>1</v>
      </c>
      <c r="H542" s="11">
        <v>0</v>
      </c>
      <c r="I542" s="11">
        <v>32</v>
      </c>
      <c r="J542" s="14" t="s">
        <v>1310</v>
      </c>
      <c r="K542" s="15"/>
      <c r="L542" s="16">
        <v>43831</v>
      </c>
    </row>
    <row r="543" ht="24.2" customHeight="1" spans="1:12">
      <c r="A543" s="6"/>
      <c r="B543" s="7" t="s">
        <v>1787</v>
      </c>
      <c r="C543" s="8" t="s">
        <v>1336</v>
      </c>
      <c r="D543" s="8" t="s">
        <v>1337</v>
      </c>
      <c r="E543" s="9" t="s">
        <v>1416</v>
      </c>
      <c r="F543" s="10" t="s">
        <v>1416</v>
      </c>
      <c r="G543" s="10">
        <v>1</v>
      </c>
      <c r="H543" s="11">
        <v>0</v>
      </c>
      <c r="I543" s="11">
        <v>20</v>
      </c>
      <c r="J543" s="14" t="s">
        <v>1310</v>
      </c>
      <c r="K543" s="15"/>
      <c r="L543" s="16">
        <v>43831</v>
      </c>
    </row>
    <row r="544" ht="17.1" customHeight="1" spans="1:12">
      <c r="A544" s="27" t="s">
        <v>183</v>
      </c>
      <c r="B544" s="34" t="s">
        <v>1305</v>
      </c>
      <c r="C544" s="8" t="s">
        <v>1316</v>
      </c>
      <c r="D544" s="8" t="s">
        <v>1317</v>
      </c>
      <c r="E544" s="9" t="s">
        <v>1416</v>
      </c>
      <c r="F544" s="10" t="s">
        <v>1322</v>
      </c>
      <c r="G544" s="10">
        <v>2</v>
      </c>
      <c r="H544" s="11">
        <v>0</v>
      </c>
      <c r="I544" s="11">
        <v>1</v>
      </c>
      <c r="J544" s="14" t="s">
        <v>1310</v>
      </c>
      <c r="K544" s="15"/>
      <c r="L544" s="16">
        <v>44008</v>
      </c>
    </row>
    <row r="545" ht="17.1" customHeight="1" spans="1:12">
      <c r="A545" s="27"/>
      <c r="B545" s="27"/>
      <c r="C545" s="8" t="s">
        <v>1331</v>
      </c>
      <c r="D545" s="8" t="s">
        <v>1332</v>
      </c>
      <c r="E545" s="9" t="s">
        <v>1416</v>
      </c>
      <c r="F545" s="10" t="s">
        <v>1322</v>
      </c>
      <c r="G545" s="10">
        <v>4</v>
      </c>
      <c r="H545" s="11">
        <v>0</v>
      </c>
      <c r="I545" s="11">
        <v>2.4</v>
      </c>
      <c r="J545" s="14" t="s">
        <v>1310</v>
      </c>
      <c r="K545" s="15"/>
      <c r="L545" s="16">
        <v>44008</v>
      </c>
    </row>
    <row r="546" ht="17.1" customHeight="1" spans="1:12">
      <c r="A546" s="27"/>
      <c r="B546" s="27"/>
      <c r="C546" s="8" t="s">
        <v>1417</v>
      </c>
      <c r="D546" s="8" t="s">
        <v>1418</v>
      </c>
      <c r="E546" s="9" t="s">
        <v>1416</v>
      </c>
      <c r="F546" s="10" t="s">
        <v>1313</v>
      </c>
      <c r="G546" s="10">
        <v>1</v>
      </c>
      <c r="H546" s="11">
        <v>0</v>
      </c>
      <c r="I546" s="11">
        <v>30</v>
      </c>
      <c r="J546" s="14" t="s">
        <v>1310</v>
      </c>
      <c r="K546" s="15"/>
      <c r="L546" s="16">
        <v>43836</v>
      </c>
    </row>
    <row r="547" ht="17.1" customHeight="1" spans="1:12">
      <c r="A547" s="27"/>
      <c r="B547" s="27"/>
      <c r="C547" s="8" t="s">
        <v>1456</v>
      </c>
      <c r="D547" s="8" t="s">
        <v>1457</v>
      </c>
      <c r="E547" s="9" t="s">
        <v>1416</v>
      </c>
      <c r="F547" s="10" t="s">
        <v>1322</v>
      </c>
      <c r="G547" s="10">
        <v>5</v>
      </c>
      <c r="H547" s="11">
        <v>0</v>
      </c>
      <c r="I547" s="11">
        <v>3</v>
      </c>
      <c r="J547" s="14" t="s">
        <v>1310</v>
      </c>
      <c r="K547" s="15"/>
      <c r="L547" s="16">
        <v>44008</v>
      </c>
    </row>
    <row r="548" ht="24.2" customHeight="1" spans="1:12">
      <c r="A548" s="27"/>
      <c r="B548" s="27"/>
      <c r="C548" s="8" t="s">
        <v>1421</v>
      </c>
      <c r="D548" s="8" t="s">
        <v>1422</v>
      </c>
      <c r="E548" s="9" t="s">
        <v>1416</v>
      </c>
      <c r="F548" s="10" t="s">
        <v>1313</v>
      </c>
      <c r="G548" s="10">
        <v>1</v>
      </c>
      <c r="H548" s="11">
        <v>0</v>
      </c>
      <c r="I548" s="11">
        <v>2</v>
      </c>
      <c r="J548" s="14" t="s">
        <v>1310</v>
      </c>
      <c r="K548" s="15"/>
      <c r="L548" s="16">
        <v>43836</v>
      </c>
    </row>
    <row r="549" ht="24.2" customHeight="1" spans="1:12">
      <c r="A549" s="27"/>
      <c r="B549" s="27"/>
      <c r="C549" s="8" t="s">
        <v>1412</v>
      </c>
      <c r="D549" s="8" t="s">
        <v>1413</v>
      </c>
      <c r="E549" s="9" t="s">
        <v>1416</v>
      </c>
      <c r="F549" s="10" t="s">
        <v>1313</v>
      </c>
      <c r="G549" s="10">
        <v>1</v>
      </c>
      <c r="H549" s="11">
        <v>0</v>
      </c>
      <c r="I549" s="11">
        <v>2</v>
      </c>
      <c r="J549" s="14" t="s">
        <v>1310</v>
      </c>
      <c r="K549" s="15"/>
      <c r="L549" s="16">
        <v>43836</v>
      </c>
    </row>
    <row r="550" ht="24.2" customHeight="1" spans="1:12">
      <c r="A550" s="27"/>
      <c r="B550" s="27"/>
      <c r="C550" s="8" t="s">
        <v>1357</v>
      </c>
      <c r="D550" s="8" t="s">
        <v>1358</v>
      </c>
      <c r="E550" s="9" t="s">
        <v>1416</v>
      </c>
      <c r="F550" s="10" t="s">
        <v>1313</v>
      </c>
      <c r="G550" s="10">
        <v>1</v>
      </c>
      <c r="H550" s="11">
        <v>0</v>
      </c>
      <c r="I550" s="11">
        <v>2</v>
      </c>
      <c r="J550" s="14" t="s">
        <v>1310</v>
      </c>
      <c r="K550" s="15"/>
      <c r="L550" s="16">
        <v>43836</v>
      </c>
    </row>
    <row r="551" ht="17.1" customHeight="1" spans="1:12">
      <c r="A551" s="27"/>
      <c r="B551" s="27"/>
      <c r="C551" s="8" t="s">
        <v>1384</v>
      </c>
      <c r="D551" s="8" t="s">
        <v>1385</v>
      </c>
      <c r="E551" s="9" t="s">
        <v>1416</v>
      </c>
      <c r="F551" s="10" t="s">
        <v>1313</v>
      </c>
      <c r="G551" s="10">
        <v>1</v>
      </c>
      <c r="H551" s="11">
        <v>0</v>
      </c>
      <c r="I551" s="11">
        <v>10</v>
      </c>
      <c r="J551" s="14" t="s">
        <v>1310</v>
      </c>
      <c r="K551" s="15"/>
      <c r="L551" s="16">
        <v>44042</v>
      </c>
    </row>
    <row r="552" ht="17.1" customHeight="1" spans="1:12">
      <c r="A552" s="27"/>
      <c r="B552" s="27"/>
      <c r="C552" s="8" t="s">
        <v>1314</v>
      </c>
      <c r="D552" s="8" t="s">
        <v>1315</v>
      </c>
      <c r="E552" s="9" t="s">
        <v>1416</v>
      </c>
      <c r="F552" s="10" t="s">
        <v>1313</v>
      </c>
      <c r="G552" s="10">
        <v>1</v>
      </c>
      <c r="H552" s="11">
        <v>0</v>
      </c>
      <c r="I552" s="11">
        <v>5</v>
      </c>
      <c r="J552" s="14" t="s">
        <v>1310</v>
      </c>
      <c r="K552" s="15"/>
      <c r="L552" s="16">
        <v>43979</v>
      </c>
    </row>
    <row r="553" ht="17.1" customHeight="1" spans="1:12">
      <c r="A553" s="27"/>
      <c r="B553" s="27"/>
      <c r="C553" s="8" t="s">
        <v>1338</v>
      </c>
      <c r="D553" s="8" t="s">
        <v>1339</v>
      </c>
      <c r="E553" s="9" t="s">
        <v>1416</v>
      </c>
      <c r="F553" s="10" t="s">
        <v>1313</v>
      </c>
      <c r="G553" s="10">
        <v>1</v>
      </c>
      <c r="H553" s="11">
        <v>0</v>
      </c>
      <c r="I553" s="11">
        <v>3</v>
      </c>
      <c r="J553" s="14" t="s">
        <v>1310</v>
      </c>
      <c r="K553" s="15"/>
      <c r="L553" s="16">
        <v>43860</v>
      </c>
    </row>
    <row r="554" ht="17.1" customHeight="1" spans="1:12">
      <c r="A554" s="27"/>
      <c r="B554" s="27"/>
      <c r="C554" s="8" t="s">
        <v>1323</v>
      </c>
      <c r="D554" s="8" t="s">
        <v>1324</v>
      </c>
      <c r="E554" s="9" t="s">
        <v>1416</v>
      </c>
      <c r="F554" s="10" t="s">
        <v>1326</v>
      </c>
      <c r="G554" s="10">
        <v>200</v>
      </c>
      <c r="H554" s="11">
        <v>0</v>
      </c>
      <c r="I554" s="11">
        <v>4</v>
      </c>
      <c r="J554" s="14" t="s">
        <v>1310</v>
      </c>
      <c r="K554" s="15"/>
      <c r="L554" s="16">
        <v>43860</v>
      </c>
    </row>
    <row r="555" ht="17.1" customHeight="1" spans="1:12">
      <c r="A555" s="27"/>
      <c r="B555" s="27"/>
      <c r="C555" s="8" t="s">
        <v>1327</v>
      </c>
      <c r="D555" s="8" t="s">
        <v>1328</v>
      </c>
      <c r="E555" s="9" t="s">
        <v>1416</v>
      </c>
      <c r="F555" s="10" t="s">
        <v>1313</v>
      </c>
      <c r="G555" s="10">
        <v>1</v>
      </c>
      <c r="H555" s="11">
        <v>0</v>
      </c>
      <c r="I555" s="11">
        <v>0.5</v>
      </c>
      <c r="J555" s="14" t="s">
        <v>1310</v>
      </c>
      <c r="K555" s="15"/>
      <c r="L555" s="16">
        <v>44008</v>
      </c>
    </row>
    <row r="556" ht="17.1" customHeight="1" spans="1:12">
      <c r="A556" s="33"/>
      <c r="B556" s="33"/>
      <c r="C556" s="8" t="s">
        <v>1345</v>
      </c>
      <c r="D556" s="8" t="s">
        <v>1346</v>
      </c>
      <c r="E556" s="9" t="s">
        <v>1416</v>
      </c>
      <c r="F556" s="10" t="s">
        <v>1313</v>
      </c>
      <c r="G556" s="10">
        <v>1</v>
      </c>
      <c r="H556" s="11">
        <v>0</v>
      </c>
      <c r="I556" s="11">
        <v>2</v>
      </c>
      <c r="J556" s="14" t="s">
        <v>1310</v>
      </c>
      <c r="K556" s="15"/>
      <c r="L556" s="16">
        <v>44008</v>
      </c>
    </row>
    <row r="557" ht="17.1" customHeight="1" spans="1:12">
      <c r="A557" s="27" t="s">
        <v>183</v>
      </c>
      <c r="B557" s="34" t="s">
        <v>1305</v>
      </c>
      <c r="C557" s="8" t="s">
        <v>1329</v>
      </c>
      <c r="D557" s="8" t="s">
        <v>1330</v>
      </c>
      <c r="E557" s="9" t="s">
        <v>1416</v>
      </c>
      <c r="F557" s="10" t="s">
        <v>1313</v>
      </c>
      <c r="G557" s="10">
        <v>1</v>
      </c>
      <c r="H557" s="11">
        <v>0</v>
      </c>
      <c r="I557" s="11">
        <v>2</v>
      </c>
      <c r="J557" s="14" t="s">
        <v>1310</v>
      </c>
      <c r="K557" s="15"/>
      <c r="L557" s="16">
        <v>44008</v>
      </c>
    </row>
    <row r="558" ht="17.1" customHeight="1" spans="1:12">
      <c r="A558" s="27"/>
      <c r="B558" s="27"/>
      <c r="C558" s="8" t="s">
        <v>1333</v>
      </c>
      <c r="D558" s="8" t="s">
        <v>1334</v>
      </c>
      <c r="E558" s="9" t="s">
        <v>1416</v>
      </c>
      <c r="F558" s="10" t="s">
        <v>1313</v>
      </c>
      <c r="G558" s="10">
        <v>1</v>
      </c>
      <c r="H558" s="11">
        <v>0</v>
      </c>
      <c r="I558" s="11">
        <v>2</v>
      </c>
      <c r="J558" s="14" t="s">
        <v>1310</v>
      </c>
      <c r="K558" s="15"/>
      <c r="L558" s="16">
        <v>44008</v>
      </c>
    </row>
    <row r="559" ht="17.1" customHeight="1" spans="1:12">
      <c r="A559" s="27"/>
      <c r="B559" s="27"/>
      <c r="C559" s="8" t="s">
        <v>1318</v>
      </c>
      <c r="D559" s="8" t="s">
        <v>1319</v>
      </c>
      <c r="E559" s="9" t="s">
        <v>1416</v>
      </c>
      <c r="F559" s="10" t="s">
        <v>1313</v>
      </c>
      <c r="G559" s="10">
        <v>1</v>
      </c>
      <c r="H559" s="11">
        <v>0</v>
      </c>
      <c r="I559" s="11">
        <v>6</v>
      </c>
      <c r="J559" s="14" t="s">
        <v>1310</v>
      </c>
      <c r="K559" s="15"/>
      <c r="L559" s="16">
        <v>44008</v>
      </c>
    </row>
    <row r="560" ht="17.1" customHeight="1" spans="1:12">
      <c r="A560" s="27"/>
      <c r="B560" s="27"/>
      <c r="C560" s="8" t="s">
        <v>1336</v>
      </c>
      <c r="D560" s="8" t="s">
        <v>1337</v>
      </c>
      <c r="E560" s="9" t="s">
        <v>1416</v>
      </c>
      <c r="F560" s="10" t="s">
        <v>1313</v>
      </c>
      <c r="G560" s="10">
        <v>1</v>
      </c>
      <c r="H560" s="11">
        <v>0</v>
      </c>
      <c r="I560" s="11">
        <v>10</v>
      </c>
      <c r="J560" s="14" t="s">
        <v>1310</v>
      </c>
      <c r="K560" s="15"/>
      <c r="L560" s="16">
        <v>43861</v>
      </c>
    </row>
    <row r="561" ht="17.1" customHeight="1" spans="1:12">
      <c r="A561" s="33"/>
      <c r="B561" s="33"/>
      <c r="C561" s="8" t="s">
        <v>1342</v>
      </c>
      <c r="D561" s="8" t="s">
        <v>1343</v>
      </c>
      <c r="E561" s="9" t="s">
        <v>1416</v>
      </c>
      <c r="F561" s="10" t="s">
        <v>1313</v>
      </c>
      <c r="G561" s="10">
        <v>1</v>
      </c>
      <c r="H561" s="11">
        <v>0</v>
      </c>
      <c r="I561" s="11">
        <v>4</v>
      </c>
      <c r="J561" s="14" t="s">
        <v>1310</v>
      </c>
      <c r="K561" s="15"/>
      <c r="L561" s="16">
        <v>43980</v>
      </c>
    </row>
    <row r="562" ht="17.1" customHeight="1" spans="1:12">
      <c r="A562" s="6" t="s">
        <v>185</v>
      </c>
      <c r="B562" s="7" t="s">
        <v>1305</v>
      </c>
      <c r="C562" s="8" t="s">
        <v>1331</v>
      </c>
      <c r="D562" s="8" t="s">
        <v>1332</v>
      </c>
      <c r="E562" s="9" t="s">
        <v>1308</v>
      </c>
      <c r="F562" s="10" t="s">
        <v>1313</v>
      </c>
      <c r="G562" s="10">
        <v>1</v>
      </c>
      <c r="H562" s="11">
        <v>0</v>
      </c>
      <c r="I562" s="11">
        <v>1.6</v>
      </c>
      <c r="J562" s="14" t="s">
        <v>1310</v>
      </c>
      <c r="K562" s="15"/>
      <c r="L562" s="16">
        <v>43861</v>
      </c>
    </row>
    <row r="563" ht="17.1" customHeight="1" spans="1:12">
      <c r="A563" s="6"/>
      <c r="B563" s="7"/>
      <c r="C563" s="8" t="s">
        <v>1327</v>
      </c>
      <c r="D563" s="8" t="s">
        <v>1328</v>
      </c>
      <c r="E563" s="9" t="s">
        <v>1308</v>
      </c>
      <c r="F563" s="10" t="s">
        <v>1313</v>
      </c>
      <c r="G563" s="10">
        <v>1</v>
      </c>
      <c r="H563" s="11">
        <v>0</v>
      </c>
      <c r="I563" s="11">
        <v>0.3</v>
      </c>
      <c r="J563" s="14" t="s">
        <v>1310</v>
      </c>
      <c r="K563" s="15"/>
      <c r="L563" s="16">
        <v>43861</v>
      </c>
    </row>
    <row r="564" ht="17.1" customHeight="1" spans="1:12">
      <c r="A564" s="6"/>
      <c r="B564" s="7"/>
      <c r="C564" s="8" t="s">
        <v>1314</v>
      </c>
      <c r="D564" s="8" t="s">
        <v>1315</v>
      </c>
      <c r="E564" s="9" t="s">
        <v>1308</v>
      </c>
      <c r="F564" s="10" t="s">
        <v>1313</v>
      </c>
      <c r="G564" s="10">
        <v>1</v>
      </c>
      <c r="H564" s="11">
        <v>0.01</v>
      </c>
      <c r="I564" s="11">
        <v>70</v>
      </c>
      <c r="J564" s="14" t="s">
        <v>1310</v>
      </c>
      <c r="K564" s="15"/>
      <c r="L564" s="16">
        <v>43891</v>
      </c>
    </row>
    <row r="565" ht="17.1" customHeight="1" spans="1:12">
      <c r="A565" s="6"/>
      <c r="B565" s="7"/>
      <c r="C565" s="8" t="s">
        <v>1323</v>
      </c>
      <c r="D565" s="8" t="s">
        <v>1324</v>
      </c>
      <c r="E565" s="9" t="s">
        <v>1308</v>
      </c>
      <c r="F565" s="10" t="s">
        <v>1313</v>
      </c>
      <c r="G565" s="10">
        <v>1</v>
      </c>
      <c r="H565" s="11">
        <v>0</v>
      </c>
      <c r="I565" s="11">
        <v>2.5</v>
      </c>
      <c r="J565" s="14" t="s">
        <v>1310</v>
      </c>
      <c r="K565" s="15"/>
      <c r="L565" s="16">
        <v>43862</v>
      </c>
    </row>
    <row r="566" ht="17.1" customHeight="1" spans="1:12">
      <c r="A566" s="6"/>
      <c r="B566" s="7"/>
      <c r="C566" s="8" t="s">
        <v>1338</v>
      </c>
      <c r="D566" s="8" t="s">
        <v>1339</v>
      </c>
      <c r="E566" s="9" t="s">
        <v>1308</v>
      </c>
      <c r="F566" s="10" t="s">
        <v>1313</v>
      </c>
      <c r="G566" s="10">
        <v>1</v>
      </c>
      <c r="H566" s="11">
        <v>0</v>
      </c>
      <c r="I566" s="11">
        <v>4.8</v>
      </c>
      <c r="J566" s="14" t="s">
        <v>1310</v>
      </c>
      <c r="K566" s="15"/>
      <c r="L566" s="16">
        <v>43891</v>
      </c>
    </row>
    <row r="567" ht="17.1" customHeight="1" spans="1:12">
      <c r="A567" s="6"/>
      <c r="B567" s="7"/>
      <c r="C567" s="8" t="s">
        <v>1320</v>
      </c>
      <c r="D567" s="8" t="s">
        <v>1321</v>
      </c>
      <c r="E567" s="9" t="s">
        <v>1308</v>
      </c>
      <c r="F567" s="10" t="s">
        <v>1313</v>
      </c>
      <c r="G567" s="10">
        <v>1</v>
      </c>
      <c r="H567" s="11">
        <v>0</v>
      </c>
      <c r="I567" s="11">
        <v>1.5</v>
      </c>
      <c r="J567" s="14" t="s">
        <v>1310</v>
      </c>
      <c r="K567" s="15"/>
      <c r="L567" s="16">
        <v>43891</v>
      </c>
    </row>
    <row r="568" ht="17.1" customHeight="1" spans="1:12">
      <c r="A568" s="6"/>
      <c r="B568" s="7"/>
      <c r="C568" s="8" t="s">
        <v>1333</v>
      </c>
      <c r="D568" s="8" t="s">
        <v>1334</v>
      </c>
      <c r="E568" s="9" t="s">
        <v>1308</v>
      </c>
      <c r="F568" s="10" t="s">
        <v>1313</v>
      </c>
      <c r="G568" s="10">
        <v>1</v>
      </c>
      <c r="H568" s="11">
        <v>0</v>
      </c>
      <c r="I568" s="11">
        <v>2.5</v>
      </c>
      <c r="J568" s="14" t="s">
        <v>1310</v>
      </c>
      <c r="K568" s="15"/>
      <c r="L568" s="16">
        <v>43862</v>
      </c>
    </row>
    <row r="569" ht="17.1" customHeight="1" spans="1:12">
      <c r="A569" s="6"/>
      <c r="B569" s="7"/>
      <c r="C569" s="8" t="s">
        <v>1345</v>
      </c>
      <c r="D569" s="8" t="s">
        <v>1346</v>
      </c>
      <c r="E569" s="9" t="s">
        <v>1308</v>
      </c>
      <c r="F569" s="10" t="s">
        <v>1313</v>
      </c>
      <c r="G569" s="10">
        <v>1</v>
      </c>
      <c r="H569" s="11">
        <v>0</v>
      </c>
      <c r="I569" s="11">
        <v>4</v>
      </c>
      <c r="J569" s="14" t="s">
        <v>1310</v>
      </c>
      <c r="K569" s="15"/>
      <c r="L569" s="16">
        <v>43892</v>
      </c>
    </row>
    <row r="570" ht="17.1" customHeight="1" spans="1:12">
      <c r="A570" s="6"/>
      <c r="B570" s="7"/>
      <c r="C570" s="8" t="s">
        <v>1318</v>
      </c>
      <c r="D570" s="8" t="s">
        <v>1319</v>
      </c>
      <c r="E570" s="9" t="s">
        <v>1308</v>
      </c>
      <c r="F570" s="10" t="s">
        <v>1313</v>
      </c>
      <c r="G570" s="10">
        <v>1</v>
      </c>
      <c r="H570" s="11">
        <v>0</v>
      </c>
      <c r="I570" s="11">
        <v>13</v>
      </c>
      <c r="J570" s="14" t="s">
        <v>1310</v>
      </c>
      <c r="K570" s="15"/>
      <c r="L570" s="16">
        <v>43862</v>
      </c>
    </row>
    <row r="571" ht="17.1" customHeight="1" spans="1:12">
      <c r="A571" s="6"/>
      <c r="B571" s="7"/>
      <c r="C571" s="8" t="s">
        <v>1316</v>
      </c>
      <c r="D571" s="8" t="s">
        <v>1317</v>
      </c>
      <c r="E571" s="9" t="s">
        <v>1308</v>
      </c>
      <c r="F571" s="10" t="s">
        <v>1313</v>
      </c>
      <c r="G571" s="10">
        <v>1</v>
      </c>
      <c r="H571" s="11">
        <v>0</v>
      </c>
      <c r="I571" s="11">
        <v>1</v>
      </c>
      <c r="J571" s="14" t="s">
        <v>1310</v>
      </c>
      <c r="K571" s="15"/>
      <c r="L571" s="16">
        <v>43862</v>
      </c>
    </row>
    <row r="572" ht="17.1" customHeight="1" spans="1:12">
      <c r="A572" s="6"/>
      <c r="B572" s="7"/>
      <c r="C572" s="8" t="s">
        <v>1342</v>
      </c>
      <c r="D572" s="8" t="s">
        <v>1343</v>
      </c>
      <c r="E572" s="9" t="s">
        <v>1308</v>
      </c>
      <c r="F572" s="10" t="s">
        <v>1313</v>
      </c>
      <c r="G572" s="10">
        <v>1</v>
      </c>
      <c r="H572" s="11">
        <v>0</v>
      </c>
      <c r="I572" s="11">
        <v>20</v>
      </c>
      <c r="J572" s="14" t="s">
        <v>1310</v>
      </c>
      <c r="K572" s="15"/>
      <c r="L572" s="16">
        <v>43897</v>
      </c>
    </row>
    <row r="573" ht="24.2" customHeight="1" spans="1:12">
      <c r="A573" s="6"/>
      <c r="B573" s="7"/>
      <c r="C573" s="8" t="s">
        <v>1369</v>
      </c>
      <c r="D573" s="8" t="s">
        <v>1370</v>
      </c>
      <c r="E573" s="9" t="s">
        <v>1308</v>
      </c>
      <c r="F573" s="10" t="s">
        <v>1313</v>
      </c>
      <c r="G573" s="10">
        <v>1</v>
      </c>
      <c r="H573" s="11">
        <v>0.01</v>
      </c>
      <c r="I573" s="11">
        <v>50</v>
      </c>
      <c r="J573" s="14" t="s">
        <v>1310</v>
      </c>
      <c r="K573" s="15"/>
      <c r="L573" s="16">
        <v>43952</v>
      </c>
    </row>
    <row r="574" ht="17.1" customHeight="1" spans="1:12">
      <c r="A574" s="6"/>
      <c r="B574" s="7"/>
      <c r="C574" s="8" t="s">
        <v>1417</v>
      </c>
      <c r="D574" s="8" t="s">
        <v>1418</v>
      </c>
      <c r="E574" s="9" t="s">
        <v>1308</v>
      </c>
      <c r="F574" s="10" t="s">
        <v>1313</v>
      </c>
      <c r="G574" s="10">
        <v>1</v>
      </c>
      <c r="H574" s="11">
        <v>0</v>
      </c>
      <c r="I574" s="11">
        <v>10</v>
      </c>
      <c r="J574" s="14" t="s">
        <v>1310</v>
      </c>
      <c r="K574" s="15"/>
      <c r="L574" s="16">
        <v>43925</v>
      </c>
    </row>
    <row r="575" ht="17.1" customHeight="1" spans="1:12">
      <c r="A575" s="6"/>
      <c r="B575" s="7"/>
      <c r="C575" s="8" t="s">
        <v>1384</v>
      </c>
      <c r="D575" s="8" t="s">
        <v>1385</v>
      </c>
      <c r="E575" s="9" t="s">
        <v>1308</v>
      </c>
      <c r="F575" s="10" t="s">
        <v>1313</v>
      </c>
      <c r="G575" s="10">
        <v>1</v>
      </c>
      <c r="H575" s="11">
        <v>0.01</v>
      </c>
      <c r="I575" s="11">
        <v>120</v>
      </c>
      <c r="J575" s="14" t="s">
        <v>1310</v>
      </c>
      <c r="K575" s="15"/>
      <c r="L575" s="16">
        <v>43891</v>
      </c>
    </row>
    <row r="576" ht="17.1" customHeight="1" spans="1:12">
      <c r="A576" s="6"/>
      <c r="B576" s="7"/>
      <c r="C576" s="8" t="s">
        <v>1336</v>
      </c>
      <c r="D576" s="8" t="s">
        <v>1337</v>
      </c>
      <c r="E576" s="9" t="s">
        <v>1308</v>
      </c>
      <c r="F576" s="10" t="s">
        <v>1313</v>
      </c>
      <c r="G576" s="10">
        <v>1</v>
      </c>
      <c r="H576" s="11">
        <v>0</v>
      </c>
      <c r="I576" s="11">
        <v>28</v>
      </c>
      <c r="J576" s="14" t="s">
        <v>1310</v>
      </c>
      <c r="K576" s="15"/>
      <c r="L576" s="16">
        <v>43922</v>
      </c>
    </row>
    <row r="577" ht="24.2" customHeight="1" spans="1:12">
      <c r="A577" s="6"/>
      <c r="B577" s="7"/>
      <c r="C577" s="8" t="s">
        <v>1412</v>
      </c>
      <c r="D577" s="8" t="s">
        <v>1413</v>
      </c>
      <c r="E577" s="9" t="s">
        <v>1308</v>
      </c>
      <c r="F577" s="10" t="s">
        <v>1313</v>
      </c>
      <c r="G577" s="10">
        <v>1</v>
      </c>
      <c r="H577" s="11">
        <v>0</v>
      </c>
      <c r="I577" s="11">
        <v>4.8</v>
      </c>
      <c r="J577" s="14" t="s">
        <v>1310</v>
      </c>
      <c r="K577" s="15"/>
      <c r="L577" s="16">
        <v>43862</v>
      </c>
    </row>
    <row r="578" ht="24.2" customHeight="1" spans="1:12">
      <c r="A578" s="6"/>
      <c r="B578" s="7"/>
      <c r="C578" s="8" t="s">
        <v>1357</v>
      </c>
      <c r="D578" s="8" t="s">
        <v>1358</v>
      </c>
      <c r="E578" s="9" t="s">
        <v>1308</v>
      </c>
      <c r="F578" s="10" t="s">
        <v>1313</v>
      </c>
      <c r="G578" s="10">
        <v>1</v>
      </c>
      <c r="H578" s="11">
        <v>0</v>
      </c>
      <c r="I578" s="11">
        <v>4.8</v>
      </c>
      <c r="J578" s="14" t="s">
        <v>1310</v>
      </c>
      <c r="K578" s="15"/>
      <c r="L578" s="16">
        <v>43862</v>
      </c>
    </row>
    <row r="579" ht="24.2" customHeight="1" spans="1:12">
      <c r="A579" s="6"/>
      <c r="B579" s="7"/>
      <c r="C579" s="8" t="s">
        <v>1421</v>
      </c>
      <c r="D579" s="8" t="s">
        <v>1422</v>
      </c>
      <c r="E579" s="9" t="s">
        <v>1308</v>
      </c>
      <c r="F579" s="10" t="s">
        <v>1313</v>
      </c>
      <c r="G579" s="10">
        <v>1</v>
      </c>
      <c r="H579" s="11">
        <v>0</v>
      </c>
      <c r="I579" s="11">
        <v>4.8</v>
      </c>
      <c r="J579" s="14" t="s">
        <v>1310</v>
      </c>
      <c r="K579" s="15"/>
      <c r="L579" s="16">
        <v>43921</v>
      </c>
    </row>
    <row r="580" ht="17.1" customHeight="1" spans="1:12">
      <c r="A580" s="6"/>
      <c r="B580" s="7"/>
      <c r="C580" s="8" t="s">
        <v>1788</v>
      </c>
      <c r="D580" s="8" t="s">
        <v>1789</v>
      </c>
      <c r="E580" s="9" t="s">
        <v>1308</v>
      </c>
      <c r="F580" s="10" t="s">
        <v>1313</v>
      </c>
      <c r="G580" s="10">
        <v>1</v>
      </c>
      <c r="H580" s="11">
        <v>0</v>
      </c>
      <c r="I580" s="11">
        <v>40</v>
      </c>
      <c r="J580" s="14" t="s">
        <v>1310</v>
      </c>
      <c r="K580" s="15"/>
      <c r="L580" s="16">
        <v>43952</v>
      </c>
    </row>
    <row r="581" ht="27.95" customHeight="1" spans="1:12">
      <c r="A581" s="6"/>
      <c r="B581" s="7" t="s">
        <v>1790</v>
      </c>
      <c r="C581" s="8" t="s">
        <v>1778</v>
      </c>
      <c r="D581" s="8" t="s">
        <v>1779</v>
      </c>
      <c r="E581" s="9" t="s">
        <v>1308</v>
      </c>
      <c r="F581" s="10" t="s">
        <v>1313</v>
      </c>
      <c r="G581" s="10">
        <v>1</v>
      </c>
      <c r="H581" s="11">
        <v>0.02</v>
      </c>
      <c r="I581" s="11">
        <v>150</v>
      </c>
      <c r="J581" s="14" t="s">
        <v>1310</v>
      </c>
      <c r="K581" s="15"/>
      <c r="L581" s="16">
        <v>43831</v>
      </c>
    </row>
    <row r="582" ht="24.2" customHeight="1" spans="1:12">
      <c r="A582" s="6"/>
      <c r="B582" s="7" t="s">
        <v>1791</v>
      </c>
      <c r="C582" s="8" t="s">
        <v>1792</v>
      </c>
      <c r="D582" s="8" t="s">
        <v>1793</v>
      </c>
      <c r="E582" s="9" t="s">
        <v>1308</v>
      </c>
      <c r="F582" s="10" t="s">
        <v>1313</v>
      </c>
      <c r="G582" s="10">
        <v>1</v>
      </c>
      <c r="H582" s="11">
        <v>0.03</v>
      </c>
      <c r="I582" s="11">
        <v>310</v>
      </c>
      <c r="J582" s="14" t="s">
        <v>1310</v>
      </c>
      <c r="K582" s="15"/>
      <c r="L582" s="16">
        <v>43831</v>
      </c>
    </row>
    <row r="583" ht="17.1" customHeight="1" spans="1:12">
      <c r="A583" s="6" t="s">
        <v>327</v>
      </c>
      <c r="B583" s="7" t="s">
        <v>1794</v>
      </c>
      <c r="C583" s="8" t="s">
        <v>1417</v>
      </c>
      <c r="D583" s="8" t="s">
        <v>1418</v>
      </c>
      <c r="E583" s="9" t="s">
        <v>1795</v>
      </c>
      <c r="F583" s="10" t="s">
        <v>1416</v>
      </c>
      <c r="G583" s="10">
        <v>1</v>
      </c>
      <c r="H583" s="11">
        <v>0</v>
      </c>
      <c r="I583" s="11">
        <v>5</v>
      </c>
      <c r="J583" s="14" t="s">
        <v>1310</v>
      </c>
      <c r="K583" s="15"/>
      <c r="L583" s="16">
        <v>44119</v>
      </c>
    </row>
    <row r="584" ht="17.1" customHeight="1" spans="1:12">
      <c r="A584" s="6"/>
      <c r="B584" s="7"/>
      <c r="C584" s="8" t="s">
        <v>1404</v>
      </c>
      <c r="D584" s="8" t="s">
        <v>1405</v>
      </c>
      <c r="E584" s="9" t="s">
        <v>1795</v>
      </c>
      <c r="F584" s="10" t="s">
        <v>1313</v>
      </c>
      <c r="G584" s="10">
        <v>1</v>
      </c>
      <c r="H584" s="11">
        <v>0</v>
      </c>
      <c r="I584" s="11">
        <v>7</v>
      </c>
      <c r="J584" s="14" t="s">
        <v>1310</v>
      </c>
      <c r="K584" s="15"/>
      <c r="L584" s="16">
        <v>43952</v>
      </c>
    </row>
    <row r="585" ht="17.1" customHeight="1" spans="1:12">
      <c r="A585" s="6"/>
      <c r="B585" s="7" t="s">
        <v>1796</v>
      </c>
      <c r="C585" s="8" t="s">
        <v>1384</v>
      </c>
      <c r="D585" s="8" t="s">
        <v>1385</v>
      </c>
      <c r="E585" s="9" t="s">
        <v>1795</v>
      </c>
      <c r="F585" s="10" t="s">
        <v>1313</v>
      </c>
      <c r="G585" s="10">
        <v>1</v>
      </c>
      <c r="H585" s="11">
        <v>0</v>
      </c>
      <c r="I585" s="11">
        <v>7</v>
      </c>
      <c r="J585" s="14" t="s">
        <v>1310</v>
      </c>
      <c r="K585" s="15"/>
      <c r="L585" s="16">
        <v>43952</v>
      </c>
    </row>
    <row r="586" ht="17.1" customHeight="1" spans="1:12">
      <c r="A586" s="6"/>
      <c r="B586" s="7"/>
      <c r="C586" s="8" t="s">
        <v>1336</v>
      </c>
      <c r="D586" s="8" t="s">
        <v>1337</v>
      </c>
      <c r="E586" s="9" t="s">
        <v>1795</v>
      </c>
      <c r="F586" s="10" t="s">
        <v>1313</v>
      </c>
      <c r="G586" s="10">
        <v>1</v>
      </c>
      <c r="H586" s="11">
        <v>0</v>
      </c>
      <c r="I586" s="11">
        <v>2</v>
      </c>
      <c r="J586" s="14" t="s">
        <v>1310</v>
      </c>
      <c r="K586" s="15"/>
      <c r="L586" s="16">
        <v>43891</v>
      </c>
    </row>
    <row r="587" ht="21" customHeight="1" spans="1:12">
      <c r="A587" s="6"/>
      <c r="B587" s="7" t="s">
        <v>1797</v>
      </c>
      <c r="C587" s="8" t="s">
        <v>1410</v>
      </c>
      <c r="D587" s="8" t="s">
        <v>1411</v>
      </c>
      <c r="E587" s="9" t="s">
        <v>1795</v>
      </c>
      <c r="F587" s="10" t="s">
        <v>1313</v>
      </c>
      <c r="G587" s="10">
        <v>1</v>
      </c>
      <c r="H587" s="11">
        <v>0</v>
      </c>
      <c r="I587" s="11">
        <v>13</v>
      </c>
      <c r="J587" s="14" t="s">
        <v>1310</v>
      </c>
      <c r="K587" s="15"/>
      <c r="L587" s="16">
        <v>43952</v>
      </c>
    </row>
    <row r="588" ht="17.1" customHeight="1" spans="1:12">
      <c r="A588" s="6"/>
      <c r="B588" s="7" t="s">
        <v>1305</v>
      </c>
      <c r="C588" s="8" t="s">
        <v>1417</v>
      </c>
      <c r="D588" s="8" t="s">
        <v>1418</v>
      </c>
      <c r="E588" s="9" t="s">
        <v>1795</v>
      </c>
      <c r="F588" s="10" t="s">
        <v>1416</v>
      </c>
      <c r="G588" s="10">
        <v>1</v>
      </c>
      <c r="H588" s="11">
        <v>0</v>
      </c>
      <c r="I588" s="11">
        <v>1</v>
      </c>
      <c r="J588" s="14" t="s">
        <v>1310</v>
      </c>
      <c r="K588" s="15"/>
      <c r="L588" s="16">
        <v>44105</v>
      </c>
    </row>
    <row r="589" ht="17.1" customHeight="1" spans="1:12">
      <c r="A589" s="6"/>
      <c r="B589" s="7"/>
      <c r="C589" s="8" t="s">
        <v>1798</v>
      </c>
      <c r="D589" s="8" t="s">
        <v>1799</v>
      </c>
      <c r="E589" s="9" t="s">
        <v>1795</v>
      </c>
      <c r="F589" s="10" t="s">
        <v>1313</v>
      </c>
      <c r="G589" s="10">
        <v>1</v>
      </c>
      <c r="H589" s="11">
        <v>0</v>
      </c>
      <c r="I589" s="11">
        <v>5</v>
      </c>
      <c r="J589" s="14" t="s">
        <v>1310</v>
      </c>
      <c r="K589" s="15"/>
      <c r="L589" s="16">
        <v>43983</v>
      </c>
    </row>
    <row r="590" ht="17.1" customHeight="1" spans="1:12">
      <c r="A590" s="6"/>
      <c r="B590" s="7"/>
      <c r="C590" s="8" t="s">
        <v>1338</v>
      </c>
      <c r="D590" s="8" t="s">
        <v>1339</v>
      </c>
      <c r="E590" s="9" t="s">
        <v>1795</v>
      </c>
      <c r="F590" s="10" t="s">
        <v>1313</v>
      </c>
      <c r="G590" s="10">
        <v>1</v>
      </c>
      <c r="H590" s="11">
        <v>0</v>
      </c>
      <c r="I590" s="11">
        <v>6</v>
      </c>
      <c r="J590" s="14" t="s">
        <v>1310</v>
      </c>
      <c r="K590" s="15"/>
      <c r="L590" s="16">
        <v>43922</v>
      </c>
    </row>
    <row r="591" ht="24.2" customHeight="1" spans="1:12">
      <c r="A591" s="6"/>
      <c r="B591" s="7"/>
      <c r="C591" s="8" t="s">
        <v>1357</v>
      </c>
      <c r="D591" s="8" t="s">
        <v>1358</v>
      </c>
      <c r="E591" s="9" t="s">
        <v>1795</v>
      </c>
      <c r="F591" s="10" t="s">
        <v>1313</v>
      </c>
      <c r="G591" s="10">
        <v>1</v>
      </c>
      <c r="H591" s="11">
        <v>0</v>
      </c>
      <c r="I591" s="11">
        <v>1.3</v>
      </c>
      <c r="J591" s="14" t="s">
        <v>1310</v>
      </c>
      <c r="K591" s="15"/>
      <c r="L591" s="16">
        <v>43891</v>
      </c>
    </row>
    <row r="592" ht="24.2" customHeight="1" spans="1:12">
      <c r="A592" s="6"/>
      <c r="B592" s="7"/>
      <c r="C592" s="8" t="s">
        <v>1421</v>
      </c>
      <c r="D592" s="8" t="s">
        <v>1422</v>
      </c>
      <c r="E592" s="9" t="s">
        <v>1795</v>
      </c>
      <c r="F592" s="10" t="s">
        <v>1416</v>
      </c>
      <c r="G592" s="10">
        <v>1</v>
      </c>
      <c r="H592" s="11">
        <v>0</v>
      </c>
      <c r="I592" s="11">
        <v>1</v>
      </c>
      <c r="J592" s="14" t="s">
        <v>1310</v>
      </c>
      <c r="K592" s="15"/>
      <c r="L592" s="16">
        <v>43952</v>
      </c>
    </row>
    <row r="593" ht="17.1" customHeight="1" spans="1:12">
      <c r="A593" s="6" t="s">
        <v>187</v>
      </c>
      <c r="B593" s="7" t="s">
        <v>1800</v>
      </c>
      <c r="C593" s="8" t="s">
        <v>1410</v>
      </c>
      <c r="D593" s="8" t="s">
        <v>1411</v>
      </c>
      <c r="E593" s="9" t="s">
        <v>1416</v>
      </c>
      <c r="F593" s="10" t="s">
        <v>1416</v>
      </c>
      <c r="G593" s="10">
        <v>1</v>
      </c>
      <c r="H593" s="11">
        <v>0.06</v>
      </c>
      <c r="I593" s="11">
        <v>560</v>
      </c>
      <c r="J593" s="14" t="s">
        <v>1310</v>
      </c>
      <c r="K593" s="15"/>
      <c r="L593" s="16">
        <v>43831</v>
      </c>
    </row>
    <row r="594" ht="17.1" customHeight="1" spans="1:12">
      <c r="A594" s="6"/>
      <c r="B594" s="7"/>
      <c r="C594" s="8" t="s">
        <v>1417</v>
      </c>
      <c r="D594" s="8" t="s">
        <v>1418</v>
      </c>
      <c r="E594" s="9" t="s">
        <v>1373</v>
      </c>
      <c r="F594" s="10" t="s">
        <v>1416</v>
      </c>
      <c r="G594" s="10">
        <v>5</v>
      </c>
      <c r="H594" s="11">
        <v>0.01</v>
      </c>
      <c r="I594" s="11">
        <v>450</v>
      </c>
      <c r="J594" s="14" t="s">
        <v>1310</v>
      </c>
      <c r="K594" s="15"/>
      <c r="L594" s="16">
        <v>43831</v>
      </c>
    </row>
    <row r="595" ht="17.1" customHeight="1" spans="1:12">
      <c r="A595" s="6"/>
      <c r="B595" s="7" t="s">
        <v>1801</v>
      </c>
      <c r="C595" s="8" t="s">
        <v>1449</v>
      </c>
      <c r="D595" s="8" t="s">
        <v>1450</v>
      </c>
      <c r="E595" s="9" t="s">
        <v>1802</v>
      </c>
      <c r="F595" s="10" t="s">
        <v>1803</v>
      </c>
      <c r="G595" s="10">
        <v>2</v>
      </c>
      <c r="H595" s="11">
        <v>0.01</v>
      </c>
      <c r="I595" s="11">
        <v>140</v>
      </c>
      <c r="J595" s="14" t="s">
        <v>1310</v>
      </c>
      <c r="K595" s="15"/>
      <c r="L595" s="16">
        <v>43951</v>
      </c>
    </row>
    <row r="596" ht="17.1" customHeight="1" spans="1:12">
      <c r="A596" s="6"/>
      <c r="B596" s="7"/>
      <c r="C596" s="8" t="s">
        <v>1804</v>
      </c>
      <c r="D596" s="8" t="s">
        <v>1805</v>
      </c>
      <c r="E596" s="9" t="s">
        <v>1806</v>
      </c>
      <c r="F596" s="10" t="s">
        <v>1322</v>
      </c>
      <c r="G596" s="10">
        <v>2</v>
      </c>
      <c r="H596" s="11">
        <v>0</v>
      </c>
      <c r="I596" s="11">
        <v>40</v>
      </c>
      <c r="J596" s="14" t="s">
        <v>1310</v>
      </c>
      <c r="K596" s="15"/>
      <c r="L596" s="16">
        <v>43831</v>
      </c>
    </row>
    <row r="597" ht="36.2" customHeight="1" spans="1:12">
      <c r="A597" s="6"/>
      <c r="B597" s="7" t="s">
        <v>1807</v>
      </c>
      <c r="C597" s="8" t="s">
        <v>1808</v>
      </c>
      <c r="D597" s="8" t="s">
        <v>1809</v>
      </c>
      <c r="E597" s="9" t="s">
        <v>1373</v>
      </c>
      <c r="F597" s="10" t="s">
        <v>1373</v>
      </c>
      <c r="G597" s="10">
        <v>1</v>
      </c>
      <c r="H597" s="11">
        <v>0</v>
      </c>
      <c r="I597" s="11">
        <v>0</v>
      </c>
      <c r="J597" s="14" t="s">
        <v>1310</v>
      </c>
      <c r="K597" s="15"/>
      <c r="L597" s="16">
        <v>43982</v>
      </c>
    </row>
    <row r="598" ht="36.2" customHeight="1" spans="1:12">
      <c r="A598" s="6"/>
      <c r="B598" s="7" t="s">
        <v>1810</v>
      </c>
      <c r="C598" s="8" t="s">
        <v>1417</v>
      </c>
      <c r="D598" s="8" t="s">
        <v>1418</v>
      </c>
      <c r="E598" s="9" t="s">
        <v>1416</v>
      </c>
      <c r="F598" s="10" t="s">
        <v>1416</v>
      </c>
      <c r="G598" s="10">
        <v>1</v>
      </c>
      <c r="H598" s="11">
        <v>0.02</v>
      </c>
      <c r="I598" s="11">
        <v>170</v>
      </c>
      <c r="J598" s="14" t="s">
        <v>1310</v>
      </c>
      <c r="K598" s="15"/>
      <c r="L598" s="16">
        <v>43831</v>
      </c>
    </row>
    <row r="599" ht="17.1" customHeight="1" spans="1:12">
      <c r="A599" s="6"/>
      <c r="B599" s="7" t="s">
        <v>1305</v>
      </c>
      <c r="C599" s="8" t="s">
        <v>1345</v>
      </c>
      <c r="D599" s="8" t="s">
        <v>1346</v>
      </c>
      <c r="E599" s="9" t="s">
        <v>1416</v>
      </c>
      <c r="F599" s="10" t="s">
        <v>1416</v>
      </c>
      <c r="G599" s="10">
        <v>40</v>
      </c>
      <c r="H599" s="11">
        <v>0</v>
      </c>
      <c r="I599" s="11">
        <v>12</v>
      </c>
      <c r="J599" s="14" t="s">
        <v>1310</v>
      </c>
      <c r="K599" s="15"/>
      <c r="L599" s="16">
        <v>43890</v>
      </c>
    </row>
    <row r="600" ht="24.2" customHeight="1" spans="1:12">
      <c r="A600" s="6"/>
      <c r="B600" s="7"/>
      <c r="C600" s="8" t="s">
        <v>1421</v>
      </c>
      <c r="D600" s="8" t="s">
        <v>1422</v>
      </c>
      <c r="E600" s="9" t="s">
        <v>1416</v>
      </c>
      <c r="F600" s="10" t="s">
        <v>1416</v>
      </c>
      <c r="G600" s="10">
        <v>1</v>
      </c>
      <c r="H600" s="11">
        <v>0</v>
      </c>
      <c r="I600" s="11">
        <v>10</v>
      </c>
      <c r="J600" s="14" t="s">
        <v>1310</v>
      </c>
      <c r="K600" s="15"/>
      <c r="L600" s="16">
        <v>43831</v>
      </c>
    </row>
    <row r="601" ht="24.2" customHeight="1" spans="1:12">
      <c r="A601" s="6"/>
      <c r="B601" s="7"/>
      <c r="C601" s="8" t="s">
        <v>1479</v>
      </c>
      <c r="D601" s="8" t="s">
        <v>1480</v>
      </c>
      <c r="E601" s="9" t="s">
        <v>1416</v>
      </c>
      <c r="F601" s="10" t="s">
        <v>1416</v>
      </c>
      <c r="G601" s="10">
        <v>600</v>
      </c>
      <c r="H601" s="11">
        <v>0</v>
      </c>
      <c r="I601" s="11">
        <v>18</v>
      </c>
      <c r="J601" s="14" t="s">
        <v>1310</v>
      </c>
      <c r="K601" s="15"/>
      <c r="L601" s="16">
        <v>43831</v>
      </c>
    </row>
    <row r="602" ht="21" customHeight="1" spans="1:12">
      <c r="A602" s="6"/>
      <c r="B602" s="7"/>
      <c r="C602" s="8" t="s">
        <v>1314</v>
      </c>
      <c r="D602" s="8" t="s">
        <v>1315</v>
      </c>
      <c r="E602" s="9" t="s">
        <v>1416</v>
      </c>
      <c r="F602" s="10" t="s">
        <v>1322</v>
      </c>
      <c r="G602" s="10">
        <v>80</v>
      </c>
      <c r="H602" s="11">
        <v>0</v>
      </c>
      <c r="I602" s="11">
        <v>64</v>
      </c>
      <c r="J602" s="14" t="s">
        <v>1310</v>
      </c>
      <c r="K602" s="15"/>
      <c r="L602" s="16">
        <v>43831</v>
      </c>
    </row>
    <row r="603" ht="18.95" customHeight="1" spans="1:12">
      <c r="A603" s="6"/>
      <c r="B603" s="7"/>
      <c r="C603" s="8" t="s">
        <v>1811</v>
      </c>
      <c r="D603" s="8" t="s">
        <v>1812</v>
      </c>
      <c r="E603" s="9" t="s">
        <v>1416</v>
      </c>
      <c r="F603" s="10" t="s">
        <v>1416</v>
      </c>
      <c r="G603" s="10">
        <v>80</v>
      </c>
      <c r="H603" s="11">
        <v>0</v>
      </c>
      <c r="I603" s="11">
        <v>40</v>
      </c>
      <c r="J603" s="14" t="s">
        <v>1310</v>
      </c>
      <c r="K603" s="15"/>
      <c r="L603" s="16">
        <v>43831</v>
      </c>
    </row>
    <row r="604" ht="30" customHeight="1" spans="1:12">
      <c r="A604" s="6"/>
      <c r="B604" s="7" t="s">
        <v>1813</v>
      </c>
      <c r="C604" s="8" t="s">
        <v>1417</v>
      </c>
      <c r="D604" s="8" t="s">
        <v>1418</v>
      </c>
      <c r="E604" s="9" t="s">
        <v>1416</v>
      </c>
      <c r="F604" s="10" t="s">
        <v>1416</v>
      </c>
      <c r="G604" s="10">
        <v>1</v>
      </c>
      <c r="H604" s="11">
        <v>0.01</v>
      </c>
      <c r="I604" s="11">
        <v>70</v>
      </c>
      <c r="J604" s="14" t="s">
        <v>1310</v>
      </c>
      <c r="K604" s="15"/>
      <c r="L604" s="16">
        <v>43831</v>
      </c>
    </row>
    <row r="605" ht="33" customHeight="1" spans="1:12">
      <c r="A605" s="6"/>
      <c r="B605" s="7" t="s">
        <v>1814</v>
      </c>
      <c r="C605" s="8" t="s">
        <v>1417</v>
      </c>
      <c r="D605" s="8" t="s">
        <v>1418</v>
      </c>
      <c r="E605" s="9" t="s">
        <v>1416</v>
      </c>
      <c r="F605" s="10" t="s">
        <v>1416</v>
      </c>
      <c r="G605" s="10">
        <v>1</v>
      </c>
      <c r="H605" s="11">
        <v>0</v>
      </c>
      <c r="I605" s="11">
        <v>10</v>
      </c>
      <c r="J605" s="14" t="s">
        <v>1310</v>
      </c>
      <c r="K605" s="15"/>
      <c r="L605" s="16">
        <v>43831</v>
      </c>
    </row>
    <row r="606" ht="33.95" customHeight="1" spans="1:12">
      <c r="A606" s="6"/>
      <c r="B606" s="7" t="s">
        <v>1815</v>
      </c>
      <c r="C606" s="8" t="s">
        <v>1778</v>
      </c>
      <c r="D606" s="8" t="s">
        <v>1779</v>
      </c>
      <c r="E606" s="9" t="s">
        <v>1373</v>
      </c>
      <c r="F606" s="10" t="s">
        <v>1416</v>
      </c>
      <c r="G606" s="10">
        <v>1</v>
      </c>
      <c r="H606" s="11">
        <v>0.01</v>
      </c>
      <c r="I606" s="11">
        <v>80</v>
      </c>
      <c r="J606" s="14" t="s">
        <v>1310</v>
      </c>
      <c r="K606" s="15"/>
      <c r="L606" s="16">
        <v>43831</v>
      </c>
    </row>
    <row r="607" ht="27" customHeight="1" spans="1:12">
      <c r="A607" s="6" t="s">
        <v>189</v>
      </c>
      <c r="B607" s="7" t="s">
        <v>1816</v>
      </c>
      <c r="C607" s="8" t="s">
        <v>1817</v>
      </c>
      <c r="D607" s="8" t="s">
        <v>1818</v>
      </c>
      <c r="E607" s="9" t="s">
        <v>1595</v>
      </c>
      <c r="F607" s="10" t="s">
        <v>1595</v>
      </c>
      <c r="G607" s="10">
        <v>1</v>
      </c>
      <c r="H607" s="11">
        <v>0.01</v>
      </c>
      <c r="I607" s="11">
        <v>96</v>
      </c>
      <c r="J607" s="14" t="s">
        <v>1310</v>
      </c>
      <c r="K607" s="15" t="s">
        <v>1816</v>
      </c>
      <c r="L607" s="16">
        <v>43831</v>
      </c>
    </row>
    <row r="608" ht="17.1" customHeight="1" spans="1:12">
      <c r="A608" s="6"/>
      <c r="B608" s="7" t="s">
        <v>1305</v>
      </c>
      <c r="C608" s="8" t="s">
        <v>1311</v>
      </c>
      <c r="D608" s="8" t="s">
        <v>1312</v>
      </c>
      <c r="E608" s="9" t="s">
        <v>1416</v>
      </c>
      <c r="F608" s="10" t="s">
        <v>1416</v>
      </c>
      <c r="G608" s="10">
        <v>2</v>
      </c>
      <c r="H608" s="11">
        <v>0</v>
      </c>
      <c r="I608" s="11">
        <v>10</v>
      </c>
      <c r="J608" s="14" t="s">
        <v>1310</v>
      </c>
      <c r="K608" s="15"/>
      <c r="L608" s="16">
        <v>43831</v>
      </c>
    </row>
    <row r="609" ht="17.1" customHeight="1" spans="1:12">
      <c r="A609" s="6"/>
      <c r="B609" s="7"/>
      <c r="C609" s="8" t="s">
        <v>1323</v>
      </c>
      <c r="D609" s="8" t="s">
        <v>1324</v>
      </c>
      <c r="E609" s="9" t="s">
        <v>1326</v>
      </c>
      <c r="F609" s="10" t="s">
        <v>1326</v>
      </c>
      <c r="G609" s="10">
        <v>120</v>
      </c>
      <c r="H609" s="11">
        <v>0</v>
      </c>
      <c r="I609" s="11">
        <v>2.4</v>
      </c>
      <c r="J609" s="14" t="s">
        <v>1310</v>
      </c>
      <c r="K609" s="15"/>
      <c r="L609" s="16">
        <v>43831</v>
      </c>
    </row>
    <row r="610" ht="17.1" customHeight="1" spans="1:12">
      <c r="A610" s="6"/>
      <c r="B610" s="7"/>
      <c r="C610" s="8" t="s">
        <v>1338</v>
      </c>
      <c r="D610" s="8" t="s">
        <v>1339</v>
      </c>
      <c r="E610" s="9" t="s">
        <v>1322</v>
      </c>
      <c r="F610" s="10" t="s">
        <v>1341</v>
      </c>
      <c r="G610" s="10">
        <v>150</v>
      </c>
      <c r="H610" s="11">
        <v>0</v>
      </c>
      <c r="I610" s="11">
        <v>7.5</v>
      </c>
      <c r="J610" s="14" t="s">
        <v>1310</v>
      </c>
      <c r="K610" s="15"/>
      <c r="L610" s="16">
        <v>43831</v>
      </c>
    </row>
    <row r="611" ht="17.1" customHeight="1" spans="1:12">
      <c r="A611" s="6"/>
      <c r="B611" s="7"/>
      <c r="C611" s="8" t="s">
        <v>1329</v>
      </c>
      <c r="D611" s="8" t="s">
        <v>1330</v>
      </c>
      <c r="E611" s="9" t="s">
        <v>1309</v>
      </c>
      <c r="F611" s="10" t="s">
        <v>1309</v>
      </c>
      <c r="G611" s="10">
        <v>3</v>
      </c>
      <c r="H611" s="11">
        <v>0</v>
      </c>
      <c r="I611" s="11">
        <v>1.5</v>
      </c>
      <c r="J611" s="14" t="s">
        <v>1310</v>
      </c>
      <c r="K611" s="15"/>
      <c r="L611" s="16">
        <v>43831</v>
      </c>
    </row>
    <row r="612" ht="17.1" customHeight="1" spans="1:12">
      <c r="A612" s="6"/>
      <c r="B612" s="7"/>
      <c r="C612" s="8" t="s">
        <v>1327</v>
      </c>
      <c r="D612" s="8" t="s">
        <v>1328</v>
      </c>
      <c r="E612" s="9" t="s">
        <v>1309</v>
      </c>
      <c r="F612" s="10" t="s">
        <v>1309</v>
      </c>
      <c r="G612" s="10">
        <v>3</v>
      </c>
      <c r="H612" s="11">
        <v>0</v>
      </c>
      <c r="I612" s="11">
        <v>0.3</v>
      </c>
      <c r="J612" s="14" t="s">
        <v>1310</v>
      </c>
      <c r="K612" s="15"/>
      <c r="L612" s="16">
        <v>43862</v>
      </c>
    </row>
    <row r="613" ht="17.1" customHeight="1" spans="1:12">
      <c r="A613" s="6"/>
      <c r="B613" s="7"/>
      <c r="C613" s="8" t="s">
        <v>1333</v>
      </c>
      <c r="D613" s="8" t="s">
        <v>1334</v>
      </c>
      <c r="E613" s="9" t="s">
        <v>1309</v>
      </c>
      <c r="F613" s="10" t="s">
        <v>1309</v>
      </c>
      <c r="G613" s="10">
        <v>2</v>
      </c>
      <c r="H613" s="11">
        <v>0</v>
      </c>
      <c r="I613" s="11">
        <v>5</v>
      </c>
      <c r="J613" s="14" t="s">
        <v>1310</v>
      </c>
      <c r="K613" s="15"/>
      <c r="L613" s="16">
        <v>43831</v>
      </c>
    </row>
    <row r="614" ht="17.1" customHeight="1" spans="1:12">
      <c r="A614" s="6"/>
      <c r="B614" s="7"/>
      <c r="C614" s="8" t="s">
        <v>1456</v>
      </c>
      <c r="D614" s="8" t="s">
        <v>1457</v>
      </c>
      <c r="E614" s="9" t="s">
        <v>1322</v>
      </c>
      <c r="F614" s="10" t="s">
        <v>1322</v>
      </c>
      <c r="G614" s="10">
        <v>1</v>
      </c>
      <c r="H614" s="11">
        <v>0</v>
      </c>
      <c r="I614" s="11">
        <v>1.5</v>
      </c>
      <c r="J614" s="14" t="s">
        <v>1310</v>
      </c>
      <c r="K614" s="15"/>
      <c r="L614" s="16">
        <v>43831</v>
      </c>
    </row>
    <row r="615" ht="17.1" customHeight="1" spans="1:12">
      <c r="A615" s="6"/>
      <c r="B615" s="7"/>
      <c r="C615" s="8" t="s">
        <v>1525</v>
      </c>
      <c r="D615" s="8" t="s">
        <v>1526</v>
      </c>
      <c r="E615" s="9" t="s">
        <v>1309</v>
      </c>
      <c r="F615" s="10" t="s">
        <v>1309</v>
      </c>
      <c r="G615" s="10">
        <v>1</v>
      </c>
      <c r="H615" s="11">
        <v>0</v>
      </c>
      <c r="I615" s="11">
        <v>1</v>
      </c>
      <c r="J615" s="14" t="s">
        <v>1310</v>
      </c>
      <c r="K615" s="15"/>
      <c r="L615" s="16">
        <v>43831</v>
      </c>
    </row>
    <row r="616" ht="17.1" customHeight="1" spans="1:12">
      <c r="A616" s="6"/>
      <c r="B616" s="7"/>
      <c r="C616" s="8" t="s">
        <v>1352</v>
      </c>
      <c r="D616" s="8" t="s">
        <v>1353</v>
      </c>
      <c r="E616" s="9" t="s">
        <v>1373</v>
      </c>
      <c r="F616" s="10" t="s">
        <v>1373</v>
      </c>
      <c r="G616" s="10">
        <v>40</v>
      </c>
      <c r="H616" s="11">
        <v>0</v>
      </c>
      <c r="I616" s="11">
        <v>20</v>
      </c>
      <c r="J616" s="14" t="s">
        <v>1310</v>
      </c>
      <c r="K616" s="15"/>
      <c r="L616" s="16">
        <v>43831</v>
      </c>
    </row>
    <row r="617" ht="24.2" customHeight="1" spans="1:12">
      <c r="A617" s="6"/>
      <c r="B617" s="7"/>
      <c r="C617" s="8" t="s">
        <v>1421</v>
      </c>
      <c r="D617" s="8" t="s">
        <v>1422</v>
      </c>
      <c r="E617" s="9" t="s">
        <v>1416</v>
      </c>
      <c r="F617" s="10" t="s">
        <v>1416</v>
      </c>
      <c r="G617" s="10">
        <v>2</v>
      </c>
      <c r="H617" s="11">
        <v>0</v>
      </c>
      <c r="I617" s="11">
        <v>20</v>
      </c>
      <c r="J617" s="14" t="s">
        <v>1310</v>
      </c>
      <c r="K617" s="15"/>
      <c r="L617" s="16">
        <v>43831</v>
      </c>
    </row>
    <row r="618" ht="45" customHeight="1" spans="1:12">
      <c r="A618" s="6"/>
      <c r="B618" s="7"/>
      <c r="C618" s="8" t="s">
        <v>1708</v>
      </c>
      <c r="D618" s="8" t="s">
        <v>1709</v>
      </c>
      <c r="E618" s="9" t="s">
        <v>1416</v>
      </c>
      <c r="F618" s="10" t="s">
        <v>1416</v>
      </c>
      <c r="G618" s="10">
        <v>1</v>
      </c>
      <c r="H618" s="11">
        <v>0.01</v>
      </c>
      <c r="I618" s="11">
        <v>140</v>
      </c>
      <c r="J618" s="14" t="s">
        <v>1819</v>
      </c>
      <c r="K618" s="15" t="s">
        <v>1820</v>
      </c>
      <c r="L618" s="16">
        <v>43831</v>
      </c>
    </row>
    <row r="619" ht="30" customHeight="1" spans="1:12">
      <c r="A619" s="6"/>
      <c r="B619" s="7"/>
      <c r="C619" s="8" t="s">
        <v>1675</v>
      </c>
      <c r="D619" s="8" t="s">
        <v>1676</v>
      </c>
      <c r="E619" s="9" t="s">
        <v>1416</v>
      </c>
      <c r="F619" s="10" t="s">
        <v>1416</v>
      </c>
      <c r="G619" s="10">
        <v>1</v>
      </c>
      <c r="H619" s="11">
        <v>0.03</v>
      </c>
      <c r="I619" s="11">
        <v>300</v>
      </c>
      <c r="J619" s="14" t="s">
        <v>1310</v>
      </c>
      <c r="K619" s="15" t="s">
        <v>1821</v>
      </c>
      <c r="L619" s="16">
        <v>43831</v>
      </c>
    </row>
    <row r="620" ht="50.1" customHeight="1" spans="1:12">
      <c r="A620" s="6"/>
      <c r="B620" s="7"/>
      <c r="C620" s="8" t="s">
        <v>1822</v>
      </c>
      <c r="D620" s="8" t="s">
        <v>1823</v>
      </c>
      <c r="E620" s="9" t="s">
        <v>1416</v>
      </c>
      <c r="F620" s="10" t="s">
        <v>1416</v>
      </c>
      <c r="G620" s="10">
        <v>1</v>
      </c>
      <c r="H620" s="11">
        <v>0.02</v>
      </c>
      <c r="I620" s="11">
        <v>180</v>
      </c>
      <c r="J620" s="14" t="s">
        <v>1310</v>
      </c>
      <c r="K620" s="15" t="s">
        <v>1824</v>
      </c>
      <c r="L620" s="16">
        <v>43831</v>
      </c>
    </row>
    <row r="621" ht="24" customHeight="1" spans="1:12">
      <c r="A621" s="6"/>
      <c r="B621" s="7"/>
      <c r="C621" s="8" t="s">
        <v>1417</v>
      </c>
      <c r="D621" s="8" t="s">
        <v>1418</v>
      </c>
      <c r="E621" s="9" t="s">
        <v>1416</v>
      </c>
      <c r="F621" s="10" t="s">
        <v>1416</v>
      </c>
      <c r="G621" s="10">
        <v>2</v>
      </c>
      <c r="H621" s="11">
        <v>0</v>
      </c>
      <c r="I621" s="11">
        <v>18</v>
      </c>
      <c r="J621" s="14" t="s">
        <v>1310</v>
      </c>
      <c r="K621" s="15"/>
      <c r="L621" s="16">
        <v>43831</v>
      </c>
    </row>
    <row r="622" ht="39" customHeight="1" spans="1:12">
      <c r="A622" s="6"/>
      <c r="B622" s="7" t="s">
        <v>1825</v>
      </c>
      <c r="C622" s="8" t="s">
        <v>1826</v>
      </c>
      <c r="D622" s="8" t="s">
        <v>1827</v>
      </c>
      <c r="E622" s="9" t="s">
        <v>1595</v>
      </c>
      <c r="F622" s="10" t="s">
        <v>1595</v>
      </c>
      <c r="G622" s="10">
        <v>1</v>
      </c>
      <c r="H622" s="11">
        <v>0</v>
      </c>
      <c r="I622" s="11">
        <v>20</v>
      </c>
      <c r="J622" s="14" t="s">
        <v>1310</v>
      </c>
      <c r="K622" s="15" t="s">
        <v>1828</v>
      </c>
      <c r="L622" s="16">
        <v>43922</v>
      </c>
    </row>
    <row r="623" ht="42" customHeight="1" spans="1:12">
      <c r="A623" s="6"/>
      <c r="B623" s="7"/>
      <c r="C623" s="8" t="s">
        <v>1829</v>
      </c>
      <c r="D623" s="8" t="s">
        <v>1830</v>
      </c>
      <c r="E623" s="9" t="s">
        <v>1595</v>
      </c>
      <c r="F623" s="10" t="s">
        <v>1595</v>
      </c>
      <c r="G623" s="10">
        <v>1</v>
      </c>
      <c r="H623" s="11">
        <v>0.01</v>
      </c>
      <c r="I623" s="11">
        <v>100</v>
      </c>
      <c r="J623" s="14" t="s">
        <v>1310</v>
      </c>
      <c r="K623" s="15" t="s">
        <v>1831</v>
      </c>
      <c r="L623" s="16">
        <v>43922</v>
      </c>
    </row>
    <row r="624" ht="30" customHeight="1" spans="1:12">
      <c r="A624" s="6" t="s">
        <v>191</v>
      </c>
      <c r="B624" s="7" t="s">
        <v>1832</v>
      </c>
      <c r="C624" s="8" t="s">
        <v>1323</v>
      </c>
      <c r="D624" s="8" t="s">
        <v>1324</v>
      </c>
      <c r="E624" s="9" t="s">
        <v>1324</v>
      </c>
      <c r="F624" s="10" t="s">
        <v>1313</v>
      </c>
      <c r="G624" s="10">
        <v>1</v>
      </c>
      <c r="H624" s="11">
        <v>0</v>
      </c>
      <c r="I624" s="11">
        <v>3</v>
      </c>
      <c r="J624" s="14" t="s">
        <v>1310</v>
      </c>
      <c r="K624" s="15" t="s">
        <v>1833</v>
      </c>
      <c r="L624" s="16">
        <v>43769</v>
      </c>
    </row>
    <row r="625" ht="24.2" customHeight="1" spans="1:12">
      <c r="A625" s="6"/>
      <c r="B625" s="7"/>
      <c r="C625" s="8" t="s">
        <v>1338</v>
      </c>
      <c r="D625" s="8" t="s">
        <v>1339</v>
      </c>
      <c r="E625" s="9" t="s">
        <v>1834</v>
      </c>
      <c r="F625" s="10" t="s">
        <v>1313</v>
      </c>
      <c r="G625" s="10">
        <v>1</v>
      </c>
      <c r="H625" s="11">
        <v>0</v>
      </c>
      <c r="I625" s="11">
        <v>9</v>
      </c>
      <c r="J625" s="14" t="s">
        <v>1310</v>
      </c>
      <c r="K625" s="15" t="s">
        <v>1835</v>
      </c>
      <c r="L625" s="16">
        <v>43831</v>
      </c>
    </row>
    <row r="626" ht="21" customHeight="1" spans="1:12">
      <c r="A626" s="6"/>
      <c r="B626" s="7" t="s">
        <v>1305</v>
      </c>
      <c r="C626" s="8" t="s">
        <v>1410</v>
      </c>
      <c r="D626" s="8" t="s">
        <v>1411</v>
      </c>
      <c r="E626" s="9" t="s">
        <v>1836</v>
      </c>
      <c r="F626" s="10" t="s">
        <v>1837</v>
      </c>
      <c r="G626" s="10">
        <v>20</v>
      </c>
      <c r="H626" s="11">
        <v>0</v>
      </c>
      <c r="I626" s="11">
        <v>100</v>
      </c>
      <c r="J626" s="14" t="s">
        <v>1310</v>
      </c>
      <c r="K626" s="15" t="s">
        <v>1838</v>
      </c>
      <c r="L626" s="16">
        <v>43780</v>
      </c>
    </row>
    <row r="627" ht="36.2" customHeight="1" spans="1:12">
      <c r="A627" s="6"/>
      <c r="B627" s="7"/>
      <c r="C627" s="8" t="s">
        <v>1345</v>
      </c>
      <c r="D627" s="8" t="s">
        <v>1346</v>
      </c>
      <c r="E627" s="9" t="s">
        <v>1523</v>
      </c>
      <c r="F627" s="10" t="s">
        <v>1309</v>
      </c>
      <c r="G627" s="10">
        <v>2</v>
      </c>
      <c r="H627" s="11">
        <v>0</v>
      </c>
      <c r="I627" s="11">
        <v>1</v>
      </c>
      <c r="J627" s="14" t="s">
        <v>1839</v>
      </c>
      <c r="K627" s="15" t="s">
        <v>1840</v>
      </c>
      <c r="L627" s="16">
        <v>43862</v>
      </c>
    </row>
    <row r="628" ht="36.2" customHeight="1" spans="1:12">
      <c r="A628" s="6"/>
      <c r="B628" s="7"/>
      <c r="C628" s="8" t="s">
        <v>1331</v>
      </c>
      <c r="D628" s="8" t="s">
        <v>1332</v>
      </c>
      <c r="E628" s="9" t="s">
        <v>1522</v>
      </c>
      <c r="F628" s="10" t="s">
        <v>1309</v>
      </c>
      <c r="G628" s="10">
        <v>20</v>
      </c>
      <c r="H628" s="11">
        <v>0</v>
      </c>
      <c r="I628" s="11">
        <v>12</v>
      </c>
      <c r="J628" s="14" t="s">
        <v>1839</v>
      </c>
      <c r="K628" s="15" t="s">
        <v>1841</v>
      </c>
      <c r="L628" s="16">
        <v>43862</v>
      </c>
    </row>
    <row r="629" ht="36.2" customHeight="1" spans="1:12">
      <c r="A629" s="6"/>
      <c r="B629" s="7"/>
      <c r="C629" s="8" t="s">
        <v>1318</v>
      </c>
      <c r="D629" s="8" t="s">
        <v>1319</v>
      </c>
      <c r="E629" s="9" t="s">
        <v>1319</v>
      </c>
      <c r="F629" s="10" t="s">
        <v>1309</v>
      </c>
      <c r="G629" s="10">
        <v>30</v>
      </c>
      <c r="H629" s="11">
        <v>0</v>
      </c>
      <c r="I629" s="11">
        <v>45</v>
      </c>
      <c r="J629" s="14" t="s">
        <v>1839</v>
      </c>
      <c r="K629" s="15" t="s">
        <v>1842</v>
      </c>
      <c r="L629" s="16">
        <v>43769</v>
      </c>
    </row>
    <row r="630" ht="30" customHeight="1" spans="1:12">
      <c r="A630" s="6" t="s">
        <v>193</v>
      </c>
      <c r="B630" s="7" t="s">
        <v>1305</v>
      </c>
      <c r="C630" s="8" t="s">
        <v>1318</v>
      </c>
      <c r="D630" s="8" t="s">
        <v>1319</v>
      </c>
      <c r="E630" s="9" t="s">
        <v>1373</v>
      </c>
      <c r="F630" s="10" t="s">
        <v>1373</v>
      </c>
      <c r="G630" s="10">
        <v>22</v>
      </c>
      <c r="H630" s="11">
        <v>0</v>
      </c>
      <c r="I630" s="11">
        <v>17.6</v>
      </c>
      <c r="J630" s="14" t="s">
        <v>1310</v>
      </c>
      <c r="K630" s="15" t="s">
        <v>1843</v>
      </c>
      <c r="L630" s="16">
        <v>43910</v>
      </c>
    </row>
    <row r="631" ht="17.1" customHeight="1" spans="1:12">
      <c r="A631" s="6"/>
      <c r="B631" s="7"/>
      <c r="C631" s="8" t="s">
        <v>1345</v>
      </c>
      <c r="D631" s="8" t="s">
        <v>1346</v>
      </c>
      <c r="E631" s="9" t="s">
        <v>1309</v>
      </c>
      <c r="F631" s="10" t="s">
        <v>1309</v>
      </c>
      <c r="G631" s="10">
        <v>7</v>
      </c>
      <c r="H631" s="11">
        <v>0</v>
      </c>
      <c r="I631" s="11">
        <v>1.33</v>
      </c>
      <c r="J631" s="14" t="s">
        <v>1310</v>
      </c>
      <c r="K631" s="15"/>
      <c r="L631" s="16">
        <v>43916</v>
      </c>
    </row>
    <row r="632" ht="24.2" customHeight="1" spans="1:12">
      <c r="A632" s="6"/>
      <c r="B632" s="7"/>
      <c r="C632" s="8" t="s">
        <v>1363</v>
      </c>
      <c r="D632" s="8" t="s">
        <v>1364</v>
      </c>
      <c r="E632" s="9" t="s">
        <v>1309</v>
      </c>
      <c r="F632" s="10" t="s">
        <v>1309</v>
      </c>
      <c r="G632" s="10">
        <v>30</v>
      </c>
      <c r="H632" s="11">
        <v>0</v>
      </c>
      <c r="I632" s="11">
        <v>3.6</v>
      </c>
      <c r="J632" s="14" t="s">
        <v>1310</v>
      </c>
      <c r="K632" s="15"/>
      <c r="L632" s="16">
        <v>43910</v>
      </c>
    </row>
    <row r="633" ht="17.1" customHeight="1" spans="1:12">
      <c r="A633" s="6"/>
      <c r="B633" s="7"/>
      <c r="C633" s="8" t="s">
        <v>1342</v>
      </c>
      <c r="D633" s="8" t="s">
        <v>1343</v>
      </c>
      <c r="E633" s="9" t="s">
        <v>1309</v>
      </c>
      <c r="F633" s="10" t="s">
        <v>1309</v>
      </c>
      <c r="G633" s="10">
        <v>7</v>
      </c>
      <c r="H633" s="11">
        <v>0</v>
      </c>
      <c r="I633" s="11">
        <v>4.34</v>
      </c>
      <c r="J633" s="14" t="s">
        <v>1310</v>
      </c>
      <c r="K633" s="15"/>
      <c r="L633" s="16">
        <v>43971</v>
      </c>
    </row>
    <row r="634" ht="17.1" customHeight="1" spans="1:12">
      <c r="A634" s="6"/>
      <c r="B634" s="7"/>
      <c r="C634" s="8" t="s">
        <v>1323</v>
      </c>
      <c r="D634" s="8" t="s">
        <v>1324</v>
      </c>
      <c r="E634" s="9" t="s">
        <v>1313</v>
      </c>
      <c r="F634" s="10" t="s">
        <v>1313</v>
      </c>
      <c r="G634" s="10">
        <v>1</v>
      </c>
      <c r="H634" s="11">
        <v>0</v>
      </c>
      <c r="I634" s="11">
        <v>1.5</v>
      </c>
      <c r="J634" s="14" t="s">
        <v>1310</v>
      </c>
      <c r="K634" s="15"/>
      <c r="L634" s="16">
        <v>43900</v>
      </c>
    </row>
    <row r="635" ht="17.1" customHeight="1" spans="1:12">
      <c r="A635" s="6"/>
      <c r="B635" s="7"/>
      <c r="C635" s="8" t="s">
        <v>1338</v>
      </c>
      <c r="D635" s="8" t="s">
        <v>1339</v>
      </c>
      <c r="E635" s="9" t="s">
        <v>1313</v>
      </c>
      <c r="F635" s="10" t="s">
        <v>1313</v>
      </c>
      <c r="G635" s="10">
        <v>1</v>
      </c>
      <c r="H635" s="11">
        <v>0</v>
      </c>
      <c r="I635" s="11">
        <v>2</v>
      </c>
      <c r="J635" s="14" t="s">
        <v>1310</v>
      </c>
      <c r="K635" s="15"/>
      <c r="L635" s="16">
        <v>43908</v>
      </c>
    </row>
    <row r="636" ht="17.1" customHeight="1" spans="1:12">
      <c r="A636" s="6"/>
      <c r="B636" s="7"/>
      <c r="C636" s="8" t="s">
        <v>1377</v>
      </c>
      <c r="D636" s="8" t="s">
        <v>1378</v>
      </c>
      <c r="E636" s="9" t="s">
        <v>1309</v>
      </c>
      <c r="F636" s="10" t="s">
        <v>1309</v>
      </c>
      <c r="G636" s="10">
        <v>1</v>
      </c>
      <c r="H636" s="11">
        <v>0</v>
      </c>
      <c r="I636" s="11">
        <v>0.45</v>
      </c>
      <c r="J636" s="14" t="s">
        <v>1310</v>
      </c>
      <c r="K636" s="15"/>
      <c r="L636" s="16">
        <v>43788</v>
      </c>
    </row>
    <row r="637" ht="17.1" customHeight="1" spans="1:12">
      <c r="A637" s="6"/>
      <c r="B637" s="7"/>
      <c r="C637" s="8" t="s">
        <v>1320</v>
      </c>
      <c r="D637" s="8" t="s">
        <v>1321</v>
      </c>
      <c r="E637" s="9" t="s">
        <v>1309</v>
      </c>
      <c r="F637" s="10" t="s">
        <v>1309</v>
      </c>
      <c r="G637" s="10">
        <v>1</v>
      </c>
      <c r="H637" s="11">
        <v>0</v>
      </c>
      <c r="I637" s="11">
        <v>0.9</v>
      </c>
      <c r="J637" s="14" t="s">
        <v>1310</v>
      </c>
      <c r="K637" s="15"/>
      <c r="L637" s="16">
        <v>43788</v>
      </c>
    </row>
    <row r="638" ht="17.1" customHeight="1" spans="1:12">
      <c r="A638" s="6"/>
      <c r="B638" s="7"/>
      <c r="C638" s="8" t="s">
        <v>1384</v>
      </c>
      <c r="D638" s="8" t="s">
        <v>1385</v>
      </c>
      <c r="E638" s="9" t="s">
        <v>1416</v>
      </c>
      <c r="F638" s="10" t="s">
        <v>1416</v>
      </c>
      <c r="G638" s="10">
        <v>2</v>
      </c>
      <c r="H638" s="11">
        <v>0.01</v>
      </c>
      <c r="I638" s="11">
        <v>120</v>
      </c>
      <c r="J638" s="14" t="s">
        <v>1310</v>
      </c>
      <c r="K638" s="15"/>
      <c r="L638" s="16">
        <v>43881</v>
      </c>
    </row>
    <row r="639" ht="17.1" customHeight="1" spans="1:12">
      <c r="A639" s="6"/>
      <c r="B639" s="7"/>
      <c r="C639" s="8" t="s">
        <v>1327</v>
      </c>
      <c r="D639" s="8" t="s">
        <v>1328</v>
      </c>
      <c r="E639" s="9" t="s">
        <v>1309</v>
      </c>
      <c r="F639" s="10" t="s">
        <v>1309</v>
      </c>
      <c r="G639" s="10">
        <v>2</v>
      </c>
      <c r="H639" s="11">
        <v>0</v>
      </c>
      <c r="I639" s="11">
        <v>0.18</v>
      </c>
      <c r="J639" s="14" t="s">
        <v>1310</v>
      </c>
      <c r="K639" s="15"/>
      <c r="L639" s="16">
        <v>43895</v>
      </c>
    </row>
    <row r="640" ht="17.1" customHeight="1" spans="1:12">
      <c r="A640" s="6"/>
      <c r="B640" s="7"/>
      <c r="C640" s="8" t="s">
        <v>1844</v>
      </c>
      <c r="D640" s="8" t="s">
        <v>1845</v>
      </c>
      <c r="E640" s="9" t="s">
        <v>1309</v>
      </c>
      <c r="F640" s="10" t="s">
        <v>1309</v>
      </c>
      <c r="G640" s="10">
        <v>1</v>
      </c>
      <c r="H640" s="11">
        <v>0</v>
      </c>
      <c r="I640" s="11">
        <v>3</v>
      </c>
      <c r="J640" s="14" t="s">
        <v>1310</v>
      </c>
      <c r="K640" s="15"/>
      <c r="L640" s="16">
        <v>43907</v>
      </c>
    </row>
    <row r="641" ht="27.95" customHeight="1" spans="1:12">
      <c r="A641" s="6"/>
      <c r="B641" s="7"/>
      <c r="C641" s="8" t="s">
        <v>1467</v>
      </c>
      <c r="D641" s="8" t="s">
        <v>1468</v>
      </c>
      <c r="E641" s="9" t="s">
        <v>1416</v>
      </c>
      <c r="F641" s="10" t="s">
        <v>1416</v>
      </c>
      <c r="G641" s="10">
        <v>1</v>
      </c>
      <c r="H641" s="11">
        <v>0.02</v>
      </c>
      <c r="I641" s="11">
        <v>240</v>
      </c>
      <c r="J641" s="14" t="s">
        <v>1310</v>
      </c>
      <c r="K641" s="15"/>
      <c r="L641" s="16">
        <v>43831</v>
      </c>
    </row>
    <row r="642" ht="22.7" customHeight="1" spans="1:12">
      <c r="A642" s="6" t="s">
        <v>496</v>
      </c>
      <c r="B642" s="7" t="s">
        <v>1846</v>
      </c>
      <c r="C642" s="8" t="s">
        <v>1311</v>
      </c>
      <c r="D642" s="8" t="s">
        <v>1312</v>
      </c>
      <c r="E642" s="9" t="s">
        <v>1847</v>
      </c>
      <c r="F642" s="10" t="s">
        <v>1416</v>
      </c>
      <c r="G642" s="10">
        <v>1</v>
      </c>
      <c r="H642" s="11">
        <v>0.01</v>
      </c>
      <c r="I642" s="11">
        <v>60</v>
      </c>
      <c r="J642" s="14" t="s">
        <v>1310</v>
      </c>
      <c r="K642" s="15"/>
      <c r="L642" s="16">
        <v>43969</v>
      </c>
    </row>
    <row r="643" ht="42" customHeight="1" spans="1:12">
      <c r="A643" s="6" t="s">
        <v>497</v>
      </c>
      <c r="B643" s="7" t="s">
        <v>1848</v>
      </c>
      <c r="C643" s="8" t="s">
        <v>1849</v>
      </c>
      <c r="D643" s="8" t="s">
        <v>1850</v>
      </c>
      <c r="E643" s="9" t="s">
        <v>1851</v>
      </c>
      <c r="F643" s="10" t="s">
        <v>1313</v>
      </c>
      <c r="G643" s="10">
        <v>1</v>
      </c>
      <c r="H643" s="11">
        <v>0.02</v>
      </c>
      <c r="I643" s="11">
        <v>150</v>
      </c>
      <c r="J643" s="14" t="s">
        <v>1310</v>
      </c>
      <c r="K643" s="15"/>
      <c r="L643" s="16">
        <v>43966</v>
      </c>
    </row>
    <row r="644" ht="36.2" customHeight="1" spans="1:12">
      <c r="A644" s="6"/>
      <c r="B644" s="7" t="s">
        <v>1852</v>
      </c>
      <c r="C644" s="8" t="s">
        <v>1849</v>
      </c>
      <c r="D644" s="8" t="s">
        <v>1850</v>
      </c>
      <c r="E644" s="9" t="s">
        <v>1851</v>
      </c>
      <c r="F644" s="10" t="s">
        <v>1313</v>
      </c>
      <c r="G644" s="10">
        <v>1</v>
      </c>
      <c r="H644" s="11">
        <v>0.02</v>
      </c>
      <c r="I644" s="11">
        <v>150</v>
      </c>
      <c r="J644" s="14" t="s">
        <v>1310</v>
      </c>
      <c r="K644" s="15"/>
      <c r="L644" s="16">
        <v>43931</v>
      </c>
    </row>
    <row r="645" ht="33" customHeight="1" spans="1:12">
      <c r="A645" s="6"/>
      <c r="B645" s="7" t="s">
        <v>1853</v>
      </c>
      <c r="C645" s="8" t="s">
        <v>1849</v>
      </c>
      <c r="D645" s="8" t="s">
        <v>1850</v>
      </c>
      <c r="E645" s="9" t="s">
        <v>1854</v>
      </c>
      <c r="F645" s="10" t="s">
        <v>1313</v>
      </c>
      <c r="G645" s="10">
        <v>1</v>
      </c>
      <c r="H645" s="11">
        <v>0.05</v>
      </c>
      <c r="I645" s="11">
        <v>450</v>
      </c>
      <c r="J645" s="14" t="s">
        <v>1310</v>
      </c>
      <c r="K645" s="15"/>
      <c r="L645" s="16">
        <v>43931</v>
      </c>
    </row>
    <row r="646" ht="30" customHeight="1" spans="1:12">
      <c r="A646" s="6"/>
      <c r="B646" s="7" t="s">
        <v>1855</v>
      </c>
      <c r="C646" s="8" t="s">
        <v>1849</v>
      </c>
      <c r="D646" s="8" t="s">
        <v>1850</v>
      </c>
      <c r="E646" s="9" t="s">
        <v>1856</v>
      </c>
      <c r="F646" s="10" t="s">
        <v>1313</v>
      </c>
      <c r="G646" s="10">
        <v>1</v>
      </c>
      <c r="H646" s="11">
        <v>0</v>
      </c>
      <c r="I646" s="11">
        <v>30</v>
      </c>
      <c r="J646" s="14" t="s">
        <v>1310</v>
      </c>
      <c r="K646" s="15"/>
      <c r="L646" s="16">
        <v>43994</v>
      </c>
    </row>
    <row r="647" ht="30" customHeight="1" spans="1:12">
      <c r="A647" s="6" t="s">
        <v>195</v>
      </c>
      <c r="B647" s="7" t="s">
        <v>1857</v>
      </c>
      <c r="C647" s="8" t="s">
        <v>1479</v>
      </c>
      <c r="D647" s="8" t="s">
        <v>1480</v>
      </c>
      <c r="E647" s="9" t="s">
        <v>1313</v>
      </c>
      <c r="F647" s="10" t="s">
        <v>1595</v>
      </c>
      <c r="G647" s="10">
        <v>1</v>
      </c>
      <c r="H647" s="11">
        <v>0.01</v>
      </c>
      <c r="I647" s="11">
        <v>50</v>
      </c>
      <c r="J647" s="14" t="s">
        <v>1310</v>
      </c>
      <c r="K647" s="15"/>
      <c r="L647" s="16">
        <v>43831</v>
      </c>
    </row>
    <row r="648" ht="24.2" customHeight="1" spans="1:12">
      <c r="A648" s="6"/>
      <c r="B648" s="7" t="s">
        <v>1858</v>
      </c>
      <c r="C648" s="8" t="s">
        <v>1859</v>
      </c>
      <c r="D648" s="8" t="s">
        <v>1860</v>
      </c>
      <c r="E648" s="9" t="s">
        <v>1373</v>
      </c>
      <c r="F648" s="10" t="s">
        <v>1595</v>
      </c>
      <c r="G648" s="10">
        <v>1</v>
      </c>
      <c r="H648" s="11">
        <v>0.01</v>
      </c>
      <c r="I648" s="11">
        <v>66.9</v>
      </c>
      <c r="J648" s="14" t="s">
        <v>1861</v>
      </c>
      <c r="K648" s="15"/>
      <c r="L648" s="16">
        <v>43831</v>
      </c>
    </row>
    <row r="649" ht="30.95" customHeight="1" spans="1:12">
      <c r="A649" s="6"/>
      <c r="B649" s="7" t="s">
        <v>1862</v>
      </c>
      <c r="C649" s="8" t="s">
        <v>1384</v>
      </c>
      <c r="D649" s="8" t="s">
        <v>1385</v>
      </c>
      <c r="E649" s="9" t="s">
        <v>1416</v>
      </c>
      <c r="F649" s="10" t="s">
        <v>1595</v>
      </c>
      <c r="G649" s="10">
        <v>1</v>
      </c>
      <c r="H649" s="11">
        <v>0.01</v>
      </c>
      <c r="I649" s="11">
        <v>55</v>
      </c>
      <c r="J649" s="14" t="s">
        <v>1863</v>
      </c>
      <c r="K649" s="15"/>
      <c r="L649" s="16">
        <v>43831</v>
      </c>
    </row>
    <row r="650" ht="24.2" customHeight="1" spans="1:12">
      <c r="A650" s="6"/>
      <c r="B650" s="7" t="s">
        <v>1864</v>
      </c>
      <c r="C650" s="8" t="s">
        <v>1859</v>
      </c>
      <c r="D650" s="8" t="s">
        <v>1860</v>
      </c>
      <c r="E650" s="9" t="s">
        <v>1313</v>
      </c>
      <c r="F650" s="10" t="s">
        <v>1595</v>
      </c>
      <c r="G650" s="10">
        <v>1</v>
      </c>
      <c r="H650" s="11">
        <v>0.07</v>
      </c>
      <c r="I650" s="11">
        <v>686</v>
      </c>
      <c r="J650" s="14" t="s">
        <v>1633</v>
      </c>
      <c r="K650" s="15"/>
      <c r="L650" s="16">
        <v>43831</v>
      </c>
    </row>
    <row r="651" ht="24.2" customHeight="1" spans="1:12">
      <c r="A651" s="6"/>
      <c r="B651" s="7" t="s">
        <v>1865</v>
      </c>
      <c r="C651" s="8" t="s">
        <v>1866</v>
      </c>
      <c r="D651" s="8" t="s">
        <v>1854</v>
      </c>
      <c r="E651" s="9" t="s">
        <v>1313</v>
      </c>
      <c r="F651" s="10" t="s">
        <v>1595</v>
      </c>
      <c r="G651" s="10">
        <v>1</v>
      </c>
      <c r="H651" s="11">
        <v>0</v>
      </c>
      <c r="I651" s="11">
        <v>9.5</v>
      </c>
      <c r="J651" s="14" t="s">
        <v>1639</v>
      </c>
      <c r="K651" s="15"/>
      <c r="L651" s="16">
        <v>43831</v>
      </c>
    </row>
    <row r="652" ht="27.95" customHeight="1" spans="1:12">
      <c r="A652" s="6"/>
      <c r="B652" s="7" t="s">
        <v>1867</v>
      </c>
      <c r="C652" s="8" t="s">
        <v>1703</v>
      </c>
      <c r="D652" s="8" t="s">
        <v>1704</v>
      </c>
      <c r="E652" s="9" t="s">
        <v>1416</v>
      </c>
      <c r="F652" s="10" t="s">
        <v>1595</v>
      </c>
      <c r="G652" s="10">
        <v>1</v>
      </c>
      <c r="H652" s="11">
        <v>0.03</v>
      </c>
      <c r="I652" s="11">
        <v>300</v>
      </c>
      <c r="J652" s="14" t="s">
        <v>1310</v>
      </c>
      <c r="K652" s="15"/>
      <c r="L652" s="16">
        <v>43831</v>
      </c>
    </row>
    <row r="653" ht="17.1" customHeight="1" spans="1:12">
      <c r="A653" s="6"/>
      <c r="B653" s="7" t="s">
        <v>1305</v>
      </c>
      <c r="C653" s="8" t="s">
        <v>1419</v>
      </c>
      <c r="D653" s="8" t="s">
        <v>1420</v>
      </c>
      <c r="E653" s="9" t="s">
        <v>1595</v>
      </c>
      <c r="F653" s="10" t="s">
        <v>1313</v>
      </c>
      <c r="G653" s="10">
        <v>1</v>
      </c>
      <c r="H653" s="11">
        <v>0</v>
      </c>
      <c r="I653" s="11">
        <v>20</v>
      </c>
      <c r="J653" s="14" t="s">
        <v>1310</v>
      </c>
      <c r="K653" s="15"/>
      <c r="L653" s="16">
        <v>43831</v>
      </c>
    </row>
    <row r="654" ht="17.1" customHeight="1" spans="1:12">
      <c r="A654" s="6"/>
      <c r="B654" s="7"/>
      <c r="C654" s="8" t="s">
        <v>1342</v>
      </c>
      <c r="D654" s="8" t="s">
        <v>1343</v>
      </c>
      <c r="E654" s="9" t="s">
        <v>1595</v>
      </c>
      <c r="F654" s="10" t="s">
        <v>1313</v>
      </c>
      <c r="G654" s="10">
        <v>1</v>
      </c>
      <c r="H654" s="11">
        <v>0</v>
      </c>
      <c r="I654" s="11">
        <v>25</v>
      </c>
      <c r="J654" s="14" t="s">
        <v>1310</v>
      </c>
      <c r="K654" s="15"/>
      <c r="L654" s="16">
        <v>43831</v>
      </c>
    </row>
    <row r="655" ht="24.2" customHeight="1" spans="1:12">
      <c r="A655" s="6"/>
      <c r="B655" s="7"/>
      <c r="C655" s="8" t="s">
        <v>1369</v>
      </c>
      <c r="D655" s="8" t="s">
        <v>1370</v>
      </c>
      <c r="E655" s="9" t="s">
        <v>1595</v>
      </c>
      <c r="F655" s="10" t="s">
        <v>1313</v>
      </c>
      <c r="G655" s="10">
        <v>1</v>
      </c>
      <c r="H655" s="11">
        <v>0</v>
      </c>
      <c r="I655" s="11">
        <v>30</v>
      </c>
      <c r="J655" s="14" t="s">
        <v>1310</v>
      </c>
      <c r="K655" s="15"/>
      <c r="L655" s="16">
        <v>43831</v>
      </c>
    </row>
    <row r="656" ht="17.1" customHeight="1" spans="1:12">
      <c r="A656" s="6"/>
      <c r="B656" s="7"/>
      <c r="C656" s="8" t="s">
        <v>1491</v>
      </c>
      <c r="D656" s="8" t="s">
        <v>1492</v>
      </c>
      <c r="E656" s="9" t="s">
        <v>1595</v>
      </c>
      <c r="F656" s="10" t="s">
        <v>1313</v>
      </c>
      <c r="G656" s="10">
        <v>1</v>
      </c>
      <c r="H656" s="11">
        <v>0.01</v>
      </c>
      <c r="I656" s="11">
        <v>120</v>
      </c>
      <c r="J656" s="14" t="s">
        <v>1310</v>
      </c>
      <c r="K656" s="15"/>
      <c r="L656" s="16">
        <v>43831</v>
      </c>
    </row>
    <row r="657" ht="24.2" customHeight="1" spans="1:12">
      <c r="A657" s="6"/>
      <c r="B657" s="7"/>
      <c r="C657" s="8" t="s">
        <v>1479</v>
      </c>
      <c r="D657" s="8" t="s">
        <v>1480</v>
      </c>
      <c r="E657" s="9" t="s">
        <v>1595</v>
      </c>
      <c r="F657" s="10" t="s">
        <v>1313</v>
      </c>
      <c r="G657" s="10">
        <v>1</v>
      </c>
      <c r="H657" s="11">
        <v>0.02</v>
      </c>
      <c r="I657" s="11">
        <v>170</v>
      </c>
      <c r="J657" s="14" t="s">
        <v>1310</v>
      </c>
      <c r="K657" s="15"/>
      <c r="L657" s="16">
        <v>43831</v>
      </c>
    </row>
    <row r="658" ht="17.1" customHeight="1" spans="1:12">
      <c r="A658" s="6"/>
      <c r="B658" s="7"/>
      <c r="C658" s="8" t="s">
        <v>1384</v>
      </c>
      <c r="D658" s="8" t="s">
        <v>1385</v>
      </c>
      <c r="E658" s="9" t="s">
        <v>1595</v>
      </c>
      <c r="F658" s="10" t="s">
        <v>1313</v>
      </c>
      <c r="G658" s="10">
        <v>1</v>
      </c>
      <c r="H658" s="11">
        <v>0.01</v>
      </c>
      <c r="I658" s="11">
        <v>110</v>
      </c>
      <c r="J658" s="14" t="s">
        <v>1310</v>
      </c>
      <c r="K658" s="15"/>
      <c r="L658" s="16">
        <v>43831</v>
      </c>
    </row>
    <row r="659" ht="18.95" customHeight="1" spans="1:12">
      <c r="A659" s="6"/>
      <c r="B659" s="7"/>
      <c r="C659" s="8" t="s">
        <v>1503</v>
      </c>
      <c r="D659" s="8" t="s">
        <v>1504</v>
      </c>
      <c r="E659" s="9" t="s">
        <v>1595</v>
      </c>
      <c r="F659" s="10" t="s">
        <v>1313</v>
      </c>
      <c r="G659" s="10">
        <v>1</v>
      </c>
      <c r="H659" s="11">
        <v>0.01</v>
      </c>
      <c r="I659" s="11">
        <v>80</v>
      </c>
      <c r="J659" s="14" t="s">
        <v>1310</v>
      </c>
      <c r="K659" s="15"/>
      <c r="L659" s="16">
        <v>43831</v>
      </c>
    </row>
    <row r="660" ht="17.1" customHeight="1" spans="1:12">
      <c r="A660" s="6"/>
      <c r="B660" s="7"/>
      <c r="C660" s="8" t="s">
        <v>1414</v>
      </c>
      <c r="D660" s="8" t="s">
        <v>1415</v>
      </c>
      <c r="E660" s="9" t="s">
        <v>1595</v>
      </c>
      <c r="F660" s="10" t="s">
        <v>1313</v>
      </c>
      <c r="G660" s="10">
        <v>1</v>
      </c>
      <c r="H660" s="11">
        <v>0</v>
      </c>
      <c r="I660" s="11">
        <v>20</v>
      </c>
      <c r="J660" s="14" t="s">
        <v>1310</v>
      </c>
      <c r="K660" s="15"/>
      <c r="L660" s="16">
        <v>43831</v>
      </c>
    </row>
    <row r="661" ht="17.1" customHeight="1" spans="1:12">
      <c r="A661" s="6"/>
      <c r="B661" s="7"/>
      <c r="C661" s="8" t="s">
        <v>1336</v>
      </c>
      <c r="D661" s="8" t="s">
        <v>1337</v>
      </c>
      <c r="E661" s="9" t="s">
        <v>1595</v>
      </c>
      <c r="F661" s="10" t="s">
        <v>1313</v>
      </c>
      <c r="G661" s="10">
        <v>1</v>
      </c>
      <c r="H661" s="11">
        <v>0.01</v>
      </c>
      <c r="I661" s="11">
        <v>60</v>
      </c>
      <c r="J661" s="14" t="s">
        <v>1310</v>
      </c>
      <c r="K661" s="15"/>
      <c r="L661" s="16">
        <v>43831</v>
      </c>
    </row>
    <row r="662" ht="17.1" customHeight="1" spans="1:12">
      <c r="A662" s="6"/>
      <c r="B662" s="7"/>
      <c r="C662" s="8" t="s">
        <v>1314</v>
      </c>
      <c r="D662" s="8" t="s">
        <v>1315</v>
      </c>
      <c r="E662" s="9" t="s">
        <v>1595</v>
      </c>
      <c r="F662" s="10" t="s">
        <v>1313</v>
      </c>
      <c r="G662" s="10">
        <v>1</v>
      </c>
      <c r="H662" s="11">
        <v>0.01</v>
      </c>
      <c r="I662" s="11">
        <v>70</v>
      </c>
      <c r="J662" s="14" t="s">
        <v>1310</v>
      </c>
      <c r="K662" s="15"/>
      <c r="L662" s="16">
        <v>43831</v>
      </c>
    </row>
    <row r="663" ht="17.1" customHeight="1" spans="1:12">
      <c r="A663" s="6"/>
      <c r="B663" s="7"/>
      <c r="C663" s="8" t="s">
        <v>1417</v>
      </c>
      <c r="D663" s="8" t="s">
        <v>1418</v>
      </c>
      <c r="E663" s="9" t="s">
        <v>1595</v>
      </c>
      <c r="F663" s="10" t="s">
        <v>1313</v>
      </c>
      <c r="G663" s="10">
        <v>1</v>
      </c>
      <c r="H663" s="11">
        <v>0.02</v>
      </c>
      <c r="I663" s="11">
        <v>200</v>
      </c>
      <c r="J663" s="14" t="s">
        <v>1310</v>
      </c>
      <c r="K663" s="15"/>
      <c r="L663" s="16">
        <v>43831</v>
      </c>
    </row>
    <row r="664" ht="24.2" customHeight="1" spans="1:12">
      <c r="A664" s="6"/>
      <c r="B664" s="7" t="s">
        <v>1868</v>
      </c>
      <c r="C664" s="8" t="s">
        <v>1869</v>
      </c>
      <c r="D664" s="8" t="s">
        <v>1870</v>
      </c>
      <c r="E664" s="9" t="s">
        <v>1416</v>
      </c>
      <c r="F664" s="10" t="s">
        <v>1595</v>
      </c>
      <c r="G664" s="10">
        <v>1</v>
      </c>
      <c r="H664" s="11">
        <v>0.04</v>
      </c>
      <c r="I664" s="11">
        <v>430</v>
      </c>
      <c r="J664" s="14" t="s">
        <v>1310</v>
      </c>
      <c r="K664" s="15"/>
      <c r="L664" s="16">
        <v>43831</v>
      </c>
    </row>
    <row r="665" ht="24.2" customHeight="1" spans="1:12">
      <c r="A665" s="6"/>
      <c r="B665" s="7" t="s">
        <v>1871</v>
      </c>
      <c r="C665" s="8" t="s">
        <v>1703</v>
      </c>
      <c r="D665" s="8" t="s">
        <v>1704</v>
      </c>
      <c r="E665" s="9" t="s">
        <v>1416</v>
      </c>
      <c r="F665" s="10" t="s">
        <v>1595</v>
      </c>
      <c r="G665" s="10">
        <v>1</v>
      </c>
      <c r="H665" s="11">
        <v>0.02</v>
      </c>
      <c r="I665" s="11">
        <v>200</v>
      </c>
      <c r="J665" s="14" t="s">
        <v>1310</v>
      </c>
      <c r="K665" s="15"/>
      <c r="L665" s="16">
        <v>43831</v>
      </c>
    </row>
    <row r="666" ht="29.1" customHeight="1" spans="1:12">
      <c r="A666" s="6"/>
      <c r="B666" s="7" t="s">
        <v>1872</v>
      </c>
      <c r="C666" s="8" t="s">
        <v>1743</v>
      </c>
      <c r="D666" s="8" t="s">
        <v>1744</v>
      </c>
      <c r="E666" s="9" t="s">
        <v>1873</v>
      </c>
      <c r="F666" s="10" t="s">
        <v>1595</v>
      </c>
      <c r="G666" s="10">
        <v>1</v>
      </c>
      <c r="H666" s="11">
        <v>0.01</v>
      </c>
      <c r="I666" s="11">
        <v>140</v>
      </c>
      <c r="J666" s="14" t="s">
        <v>1310</v>
      </c>
      <c r="K666" s="15"/>
      <c r="L666" s="16">
        <v>43831</v>
      </c>
    </row>
    <row r="667" ht="42.95" customHeight="1" spans="1:12">
      <c r="A667" s="6"/>
      <c r="B667" s="7" t="s">
        <v>1874</v>
      </c>
      <c r="C667" s="8" t="s">
        <v>1427</v>
      </c>
      <c r="D667" s="8" t="s">
        <v>1428</v>
      </c>
      <c r="E667" s="9" t="s">
        <v>1416</v>
      </c>
      <c r="F667" s="10" t="s">
        <v>1595</v>
      </c>
      <c r="G667" s="10">
        <v>1</v>
      </c>
      <c r="H667" s="11">
        <v>0.07</v>
      </c>
      <c r="I667" s="11">
        <v>700</v>
      </c>
      <c r="J667" s="14" t="s">
        <v>1310</v>
      </c>
      <c r="K667" s="15"/>
      <c r="L667" s="16">
        <v>43831</v>
      </c>
    </row>
    <row r="668" ht="42" customHeight="1" spans="1:12">
      <c r="A668" s="6"/>
      <c r="B668" s="7" t="s">
        <v>1875</v>
      </c>
      <c r="C668" s="8" t="s">
        <v>1427</v>
      </c>
      <c r="D668" s="8" t="s">
        <v>1428</v>
      </c>
      <c r="E668" s="9" t="s">
        <v>1416</v>
      </c>
      <c r="F668" s="10" t="s">
        <v>1595</v>
      </c>
      <c r="G668" s="10">
        <v>1</v>
      </c>
      <c r="H668" s="11">
        <v>0.02</v>
      </c>
      <c r="I668" s="11">
        <v>200</v>
      </c>
      <c r="J668" s="14" t="s">
        <v>1310</v>
      </c>
      <c r="K668" s="15"/>
      <c r="L668" s="16">
        <v>43831</v>
      </c>
    </row>
    <row r="669" ht="36.2" customHeight="1" spans="1:12">
      <c r="A669" s="6"/>
      <c r="B669" s="7" t="s">
        <v>1876</v>
      </c>
      <c r="C669" s="8" t="s">
        <v>1427</v>
      </c>
      <c r="D669" s="8" t="s">
        <v>1428</v>
      </c>
      <c r="E669" s="9" t="s">
        <v>1416</v>
      </c>
      <c r="F669" s="10" t="s">
        <v>1595</v>
      </c>
      <c r="G669" s="10">
        <v>1</v>
      </c>
      <c r="H669" s="11">
        <v>0.01</v>
      </c>
      <c r="I669" s="11">
        <v>100</v>
      </c>
      <c r="J669" s="14" t="s">
        <v>1310</v>
      </c>
      <c r="K669" s="15"/>
      <c r="L669" s="16">
        <v>43831</v>
      </c>
    </row>
    <row r="670" ht="24.2" customHeight="1" spans="1:12">
      <c r="A670" s="6"/>
      <c r="B670" s="7" t="s">
        <v>1877</v>
      </c>
      <c r="C670" s="8" t="s">
        <v>1703</v>
      </c>
      <c r="D670" s="8" t="s">
        <v>1704</v>
      </c>
      <c r="E670" s="9" t="s">
        <v>1416</v>
      </c>
      <c r="F670" s="10" t="s">
        <v>1595</v>
      </c>
      <c r="G670" s="10">
        <v>1</v>
      </c>
      <c r="H670" s="11">
        <v>0.02</v>
      </c>
      <c r="I670" s="11">
        <v>200</v>
      </c>
      <c r="J670" s="14" t="s">
        <v>1310</v>
      </c>
      <c r="K670" s="15"/>
      <c r="L670" s="16">
        <v>43831</v>
      </c>
    </row>
    <row r="671" ht="30" customHeight="1" spans="1:12">
      <c r="A671" s="6"/>
      <c r="B671" s="7" t="s">
        <v>1878</v>
      </c>
      <c r="C671" s="8" t="s">
        <v>1427</v>
      </c>
      <c r="D671" s="8" t="s">
        <v>1428</v>
      </c>
      <c r="E671" s="9" t="s">
        <v>1416</v>
      </c>
      <c r="F671" s="10" t="s">
        <v>1595</v>
      </c>
      <c r="G671" s="10">
        <v>1</v>
      </c>
      <c r="H671" s="11">
        <v>0.05</v>
      </c>
      <c r="I671" s="11">
        <v>500</v>
      </c>
      <c r="J671" s="14" t="s">
        <v>1839</v>
      </c>
      <c r="K671" s="15"/>
      <c r="L671" s="16">
        <v>43831</v>
      </c>
    </row>
    <row r="672" ht="27.95" customHeight="1" spans="1:12">
      <c r="A672" s="6"/>
      <c r="B672" s="7" t="s">
        <v>1879</v>
      </c>
      <c r="C672" s="8" t="s">
        <v>1859</v>
      </c>
      <c r="D672" s="8" t="s">
        <v>1860</v>
      </c>
      <c r="E672" s="9" t="s">
        <v>1416</v>
      </c>
      <c r="F672" s="10" t="s">
        <v>1595</v>
      </c>
      <c r="G672" s="10">
        <v>1</v>
      </c>
      <c r="H672" s="11">
        <v>0.01</v>
      </c>
      <c r="I672" s="11">
        <v>80</v>
      </c>
      <c r="J672" s="14" t="s">
        <v>1310</v>
      </c>
      <c r="K672" s="15"/>
      <c r="L672" s="16">
        <v>43831</v>
      </c>
    </row>
    <row r="673" ht="24.2" customHeight="1" spans="1:12">
      <c r="A673" s="6"/>
      <c r="B673" s="7" t="s">
        <v>1880</v>
      </c>
      <c r="C673" s="8" t="s">
        <v>1881</v>
      </c>
      <c r="D673" s="8" t="s">
        <v>1882</v>
      </c>
      <c r="E673" s="9" t="s">
        <v>1416</v>
      </c>
      <c r="F673" s="10" t="s">
        <v>1595</v>
      </c>
      <c r="G673" s="10">
        <v>1</v>
      </c>
      <c r="H673" s="11">
        <v>0.01</v>
      </c>
      <c r="I673" s="11">
        <v>90</v>
      </c>
      <c r="J673" s="14" t="s">
        <v>1310</v>
      </c>
      <c r="K673" s="15"/>
      <c r="L673" s="16">
        <v>43831</v>
      </c>
    </row>
    <row r="674" ht="18" customHeight="1" spans="1:12">
      <c r="A674" s="6"/>
      <c r="B674" s="7" t="s">
        <v>1883</v>
      </c>
      <c r="C674" s="8" t="s">
        <v>1587</v>
      </c>
      <c r="D674" s="8" t="s">
        <v>1588</v>
      </c>
      <c r="E674" s="9" t="s">
        <v>1416</v>
      </c>
      <c r="F674" s="10" t="s">
        <v>1595</v>
      </c>
      <c r="G674" s="10">
        <v>1</v>
      </c>
      <c r="H674" s="11">
        <v>0.03</v>
      </c>
      <c r="I674" s="11">
        <v>300</v>
      </c>
      <c r="J674" s="14" t="s">
        <v>1310</v>
      </c>
      <c r="K674" s="15"/>
      <c r="L674" s="16">
        <v>43831</v>
      </c>
    </row>
    <row r="675" ht="36.2" customHeight="1" spans="1:12">
      <c r="A675" s="6"/>
      <c r="B675" s="7" t="s">
        <v>1884</v>
      </c>
      <c r="C675" s="8" t="s">
        <v>1885</v>
      </c>
      <c r="D675" s="8" t="s">
        <v>1886</v>
      </c>
      <c r="E675" s="9" t="s">
        <v>1416</v>
      </c>
      <c r="F675" s="10" t="s">
        <v>1595</v>
      </c>
      <c r="G675" s="10">
        <v>1</v>
      </c>
      <c r="H675" s="11">
        <v>0.02</v>
      </c>
      <c r="I675" s="11">
        <v>234</v>
      </c>
      <c r="J675" s="14" t="s">
        <v>1887</v>
      </c>
      <c r="K675" s="15"/>
      <c r="L675" s="16">
        <v>43831</v>
      </c>
    </row>
    <row r="676" ht="36.2" customHeight="1" spans="1:12">
      <c r="A676" s="6"/>
      <c r="B676" s="7" t="s">
        <v>1888</v>
      </c>
      <c r="C676" s="8" t="s">
        <v>1859</v>
      </c>
      <c r="D676" s="8" t="s">
        <v>1860</v>
      </c>
      <c r="E676" s="9" t="s">
        <v>1313</v>
      </c>
      <c r="F676" s="10" t="s">
        <v>1595</v>
      </c>
      <c r="G676" s="10">
        <v>1</v>
      </c>
      <c r="H676" s="11">
        <v>0.01</v>
      </c>
      <c r="I676" s="11">
        <v>100</v>
      </c>
      <c r="J676" s="14" t="s">
        <v>1839</v>
      </c>
      <c r="K676" s="15"/>
      <c r="L676" s="16">
        <v>43831</v>
      </c>
    </row>
    <row r="677" ht="41.1" customHeight="1" spans="1:12">
      <c r="A677" s="6"/>
      <c r="B677" s="7" t="s">
        <v>1889</v>
      </c>
      <c r="C677" s="8" t="s">
        <v>1384</v>
      </c>
      <c r="D677" s="8" t="s">
        <v>1385</v>
      </c>
      <c r="E677" s="9" t="s">
        <v>1416</v>
      </c>
      <c r="F677" s="10" t="s">
        <v>1595</v>
      </c>
      <c r="G677" s="10">
        <v>1</v>
      </c>
      <c r="H677" s="11">
        <v>0.01</v>
      </c>
      <c r="I677" s="11">
        <v>100</v>
      </c>
      <c r="J677" s="14" t="s">
        <v>1310</v>
      </c>
      <c r="K677" s="15"/>
      <c r="L677" s="16">
        <v>43831</v>
      </c>
    </row>
    <row r="678" ht="27" customHeight="1" spans="1:12">
      <c r="A678" s="6"/>
      <c r="B678" s="7" t="s">
        <v>1321</v>
      </c>
      <c r="C678" s="8" t="s">
        <v>1320</v>
      </c>
      <c r="D678" s="8" t="s">
        <v>1321</v>
      </c>
      <c r="E678" s="9" t="s">
        <v>1313</v>
      </c>
      <c r="F678" s="10" t="s">
        <v>1595</v>
      </c>
      <c r="G678" s="10">
        <v>1</v>
      </c>
      <c r="H678" s="11">
        <v>0</v>
      </c>
      <c r="I678" s="11">
        <v>4.73</v>
      </c>
      <c r="J678" s="14" t="s">
        <v>1890</v>
      </c>
      <c r="K678" s="15"/>
      <c r="L678" s="16">
        <v>43831</v>
      </c>
    </row>
    <row r="679" ht="27" customHeight="1" spans="1:12">
      <c r="A679" s="6"/>
      <c r="B679" s="7" t="s">
        <v>1891</v>
      </c>
      <c r="C679" s="8" t="s">
        <v>1703</v>
      </c>
      <c r="D679" s="8" t="s">
        <v>1704</v>
      </c>
      <c r="E679" s="9" t="s">
        <v>1416</v>
      </c>
      <c r="F679" s="10" t="s">
        <v>1595</v>
      </c>
      <c r="G679" s="10">
        <v>1</v>
      </c>
      <c r="H679" s="11">
        <v>0.04</v>
      </c>
      <c r="I679" s="11">
        <v>400</v>
      </c>
      <c r="J679" s="14" t="s">
        <v>1310</v>
      </c>
      <c r="K679" s="15"/>
      <c r="L679" s="16">
        <v>43831</v>
      </c>
    </row>
    <row r="680" ht="39" customHeight="1" spans="1:12">
      <c r="A680" s="6"/>
      <c r="B680" s="7" t="s">
        <v>1892</v>
      </c>
      <c r="C680" s="8" t="s">
        <v>1384</v>
      </c>
      <c r="D680" s="8" t="s">
        <v>1385</v>
      </c>
      <c r="E680" s="9" t="s">
        <v>1416</v>
      </c>
      <c r="F680" s="10" t="s">
        <v>1595</v>
      </c>
      <c r="G680" s="10">
        <v>1</v>
      </c>
      <c r="H680" s="11">
        <v>0.01</v>
      </c>
      <c r="I680" s="11">
        <v>100</v>
      </c>
      <c r="J680" s="14" t="s">
        <v>1310</v>
      </c>
      <c r="K680" s="15"/>
      <c r="L680" s="16">
        <v>43831</v>
      </c>
    </row>
    <row r="681" ht="30" customHeight="1" spans="1:12">
      <c r="A681" s="6"/>
      <c r="B681" s="7" t="s">
        <v>1893</v>
      </c>
      <c r="C681" s="8" t="s">
        <v>1587</v>
      </c>
      <c r="D681" s="8" t="s">
        <v>1588</v>
      </c>
      <c r="E681" s="9" t="s">
        <v>1416</v>
      </c>
      <c r="F681" s="10" t="s">
        <v>1595</v>
      </c>
      <c r="G681" s="10">
        <v>1</v>
      </c>
      <c r="H681" s="11">
        <v>0.02</v>
      </c>
      <c r="I681" s="11">
        <v>180</v>
      </c>
      <c r="J681" s="14" t="s">
        <v>1310</v>
      </c>
      <c r="K681" s="15"/>
      <c r="L681" s="16">
        <v>43831</v>
      </c>
    </row>
    <row r="682" ht="36.2" customHeight="1" spans="1:12">
      <c r="A682" s="6"/>
      <c r="B682" s="7" t="s">
        <v>1894</v>
      </c>
      <c r="C682" s="8" t="s">
        <v>1384</v>
      </c>
      <c r="D682" s="8" t="s">
        <v>1385</v>
      </c>
      <c r="E682" s="9" t="s">
        <v>1416</v>
      </c>
      <c r="F682" s="10" t="s">
        <v>1595</v>
      </c>
      <c r="G682" s="10">
        <v>1</v>
      </c>
      <c r="H682" s="11">
        <v>0.01</v>
      </c>
      <c r="I682" s="11">
        <v>50</v>
      </c>
      <c r="J682" s="14" t="s">
        <v>1310</v>
      </c>
      <c r="K682" s="15"/>
      <c r="L682" s="16">
        <v>43831</v>
      </c>
    </row>
    <row r="683" ht="24.2" customHeight="1" spans="1:12">
      <c r="A683" s="6"/>
      <c r="B683" s="7" t="s">
        <v>1895</v>
      </c>
      <c r="C683" s="8" t="s">
        <v>1384</v>
      </c>
      <c r="D683" s="8" t="s">
        <v>1385</v>
      </c>
      <c r="E683" s="9" t="s">
        <v>1416</v>
      </c>
      <c r="F683" s="10" t="s">
        <v>1595</v>
      </c>
      <c r="G683" s="10">
        <v>1</v>
      </c>
      <c r="H683" s="11">
        <v>0</v>
      </c>
      <c r="I683" s="11">
        <v>30</v>
      </c>
      <c r="J683" s="14" t="s">
        <v>1310</v>
      </c>
      <c r="K683" s="15"/>
      <c r="L683" s="16">
        <v>43831</v>
      </c>
    </row>
    <row r="684" ht="36.2" customHeight="1" spans="1:12">
      <c r="A684" s="6"/>
      <c r="B684" s="7" t="s">
        <v>1896</v>
      </c>
      <c r="C684" s="8" t="s">
        <v>1703</v>
      </c>
      <c r="D684" s="8" t="s">
        <v>1704</v>
      </c>
      <c r="E684" s="9" t="s">
        <v>1416</v>
      </c>
      <c r="F684" s="10" t="s">
        <v>1595</v>
      </c>
      <c r="G684" s="10">
        <v>1</v>
      </c>
      <c r="H684" s="11">
        <v>0.02</v>
      </c>
      <c r="I684" s="11">
        <v>200</v>
      </c>
      <c r="J684" s="14" t="s">
        <v>1310</v>
      </c>
      <c r="K684" s="15"/>
      <c r="L684" s="16">
        <v>43831</v>
      </c>
    </row>
    <row r="685" ht="36.2" customHeight="1" spans="1:12">
      <c r="A685" s="6" t="s">
        <v>197</v>
      </c>
      <c r="B685" s="7" t="s">
        <v>1305</v>
      </c>
      <c r="C685" s="8" t="s">
        <v>1384</v>
      </c>
      <c r="D685" s="8" t="s">
        <v>1385</v>
      </c>
      <c r="E685" s="9" t="s">
        <v>1595</v>
      </c>
      <c r="F685" s="10" t="s">
        <v>1416</v>
      </c>
      <c r="G685" s="10">
        <v>1</v>
      </c>
      <c r="H685" s="11">
        <v>0.01</v>
      </c>
      <c r="I685" s="11">
        <v>78</v>
      </c>
      <c r="J685" s="14" t="s">
        <v>1839</v>
      </c>
      <c r="K685" s="15"/>
      <c r="L685" s="16">
        <v>43831</v>
      </c>
    </row>
    <row r="686" ht="17.1" customHeight="1" spans="1:12">
      <c r="A686" s="6"/>
      <c r="B686" s="7"/>
      <c r="C686" s="8"/>
      <c r="D686" s="8"/>
      <c r="E686" s="9"/>
      <c r="F686" s="10"/>
      <c r="G686" s="10"/>
      <c r="H686" s="11"/>
      <c r="I686" s="11">
        <v>90</v>
      </c>
      <c r="J686" s="14" t="s">
        <v>1310</v>
      </c>
      <c r="K686" s="15"/>
      <c r="L686" s="16">
        <v>43831</v>
      </c>
    </row>
    <row r="687" ht="17.1" customHeight="1" spans="1:12">
      <c r="A687" s="6"/>
      <c r="B687" s="7"/>
      <c r="C687" s="8"/>
      <c r="D687" s="8"/>
      <c r="E687" s="9"/>
      <c r="F687" s="10"/>
      <c r="G687" s="10"/>
      <c r="H687" s="11"/>
      <c r="I687" s="11">
        <v>139</v>
      </c>
      <c r="J687" s="14" t="s">
        <v>1310</v>
      </c>
      <c r="K687" s="15"/>
      <c r="L687" s="16">
        <v>43831</v>
      </c>
    </row>
    <row r="688" ht="36.2" customHeight="1" spans="1:12">
      <c r="A688" s="6"/>
      <c r="B688" s="7"/>
      <c r="C688" s="8"/>
      <c r="D688" s="8"/>
      <c r="E688" s="9"/>
      <c r="F688" s="10"/>
      <c r="G688" s="10"/>
      <c r="H688" s="11"/>
      <c r="I688" s="11">
        <v>75</v>
      </c>
      <c r="J688" s="14" t="s">
        <v>1839</v>
      </c>
      <c r="K688" s="15"/>
      <c r="L688" s="16">
        <v>43831</v>
      </c>
    </row>
    <row r="689" ht="18" customHeight="1" spans="1:12">
      <c r="A689" s="6"/>
      <c r="B689" s="7"/>
      <c r="C689" s="8"/>
      <c r="D689" s="8"/>
      <c r="E689" s="9"/>
      <c r="F689" s="10"/>
      <c r="G689" s="10"/>
      <c r="H689" s="11"/>
      <c r="I689" s="11">
        <v>50</v>
      </c>
      <c r="J689" s="14" t="s">
        <v>1839</v>
      </c>
      <c r="K689" s="15"/>
      <c r="L689" s="16">
        <v>43831</v>
      </c>
    </row>
    <row r="690" ht="18" customHeight="1" spans="1:12">
      <c r="A690" s="6"/>
      <c r="B690" s="7"/>
      <c r="C690" s="8"/>
      <c r="D690" s="8"/>
      <c r="E690" s="9"/>
      <c r="F690" s="10"/>
      <c r="G690" s="10"/>
      <c r="H690" s="11"/>
      <c r="I690" s="11"/>
      <c r="J690" s="14"/>
      <c r="K690" s="15"/>
      <c r="L690" s="16">
        <v>43775</v>
      </c>
    </row>
    <row r="691" ht="17.1" customHeight="1" spans="1:12">
      <c r="A691" s="6"/>
      <c r="B691" s="7"/>
      <c r="C691" s="8" t="s">
        <v>1859</v>
      </c>
      <c r="D691" s="8" t="s">
        <v>1860</v>
      </c>
      <c r="E691" s="9" t="s">
        <v>1595</v>
      </c>
      <c r="F691" s="10" t="s">
        <v>1416</v>
      </c>
      <c r="G691" s="10">
        <v>1</v>
      </c>
      <c r="H691" s="11">
        <v>0.03</v>
      </c>
      <c r="I691" s="11">
        <v>252.8</v>
      </c>
      <c r="J691" s="14" t="s">
        <v>1310</v>
      </c>
      <c r="K691" s="15"/>
      <c r="L691" s="16">
        <v>43831</v>
      </c>
    </row>
    <row r="692" ht="17.1" customHeight="1" spans="1:12">
      <c r="A692" s="6"/>
      <c r="B692" s="7"/>
      <c r="C692" s="8"/>
      <c r="D692" s="8"/>
      <c r="E692" s="9"/>
      <c r="F692" s="10"/>
      <c r="G692" s="10"/>
      <c r="H692" s="11"/>
      <c r="I692" s="11">
        <v>289.3</v>
      </c>
      <c r="J692" s="14" t="s">
        <v>1310</v>
      </c>
      <c r="K692" s="15"/>
      <c r="L692" s="16">
        <v>43831</v>
      </c>
    </row>
    <row r="693" ht="36.2" customHeight="1" spans="1:12">
      <c r="A693" s="6"/>
      <c r="B693" s="7"/>
      <c r="C693" s="8"/>
      <c r="D693" s="8"/>
      <c r="E693" s="9"/>
      <c r="F693" s="10"/>
      <c r="G693" s="10"/>
      <c r="H693" s="11">
        <v>0.02</v>
      </c>
      <c r="I693" s="11">
        <v>187</v>
      </c>
      <c r="J693" s="14" t="s">
        <v>1839</v>
      </c>
      <c r="K693" s="15"/>
      <c r="L693" s="16">
        <v>43831</v>
      </c>
    </row>
    <row r="694" ht="17.1" customHeight="1" spans="1:12">
      <c r="A694" s="6"/>
      <c r="B694" s="7"/>
      <c r="C694" s="8"/>
      <c r="D694" s="8"/>
      <c r="E694" s="9"/>
      <c r="F694" s="10"/>
      <c r="G694" s="10"/>
      <c r="H694" s="11"/>
      <c r="I694" s="11">
        <v>238</v>
      </c>
      <c r="J694" s="14" t="s">
        <v>1310</v>
      </c>
      <c r="K694" s="15"/>
      <c r="L694" s="16">
        <v>43831</v>
      </c>
    </row>
    <row r="695" ht="36.2" customHeight="1" spans="1:12">
      <c r="A695" s="6"/>
      <c r="B695" s="7"/>
      <c r="C695" s="8" t="s">
        <v>1897</v>
      </c>
      <c r="D695" s="8" t="s">
        <v>1898</v>
      </c>
      <c r="E695" s="9" t="s">
        <v>1595</v>
      </c>
      <c r="F695" s="10" t="s">
        <v>1452</v>
      </c>
      <c r="G695" s="10">
        <v>50</v>
      </c>
      <c r="H695" s="11">
        <v>0</v>
      </c>
      <c r="I695" s="11">
        <v>175</v>
      </c>
      <c r="J695" s="14" t="s">
        <v>1839</v>
      </c>
      <c r="K695" s="15"/>
      <c r="L695" s="16">
        <v>43831</v>
      </c>
    </row>
    <row r="696" ht="17.1" customHeight="1" spans="1:12">
      <c r="A696" s="6"/>
      <c r="B696" s="7"/>
      <c r="C696" s="8" t="s">
        <v>1318</v>
      </c>
      <c r="D696" s="8" t="s">
        <v>1319</v>
      </c>
      <c r="E696" s="9" t="s">
        <v>1595</v>
      </c>
      <c r="F696" s="10" t="s">
        <v>1309</v>
      </c>
      <c r="G696" s="10">
        <v>80</v>
      </c>
      <c r="H696" s="11">
        <v>0</v>
      </c>
      <c r="I696" s="11">
        <v>50.4</v>
      </c>
      <c r="J696" s="14" t="s">
        <v>1310</v>
      </c>
      <c r="K696" s="15"/>
      <c r="L696" s="16">
        <v>43831</v>
      </c>
    </row>
    <row r="697" ht="17.1" customHeight="1" spans="1:12">
      <c r="A697" s="6"/>
      <c r="B697" s="7"/>
      <c r="C697" s="8" t="s">
        <v>1629</v>
      </c>
      <c r="D697" s="8" t="s">
        <v>1630</v>
      </c>
      <c r="E697" s="9" t="s">
        <v>1595</v>
      </c>
      <c r="F697" s="10" t="s">
        <v>1416</v>
      </c>
      <c r="G697" s="10">
        <v>1</v>
      </c>
      <c r="H697" s="11">
        <v>0.06</v>
      </c>
      <c r="I697" s="11">
        <v>595</v>
      </c>
      <c r="J697" s="14" t="s">
        <v>1310</v>
      </c>
      <c r="K697" s="15"/>
      <c r="L697" s="16">
        <v>43861</v>
      </c>
    </row>
    <row r="698" ht="27" customHeight="1" spans="1:12">
      <c r="A698" s="6"/>
      <c r="B698" s="7" t="s">
        <v>1899</v>
      </c>
      <c r="C698" s="8" t="s">
        <v>1859</v>
      </c>
      <c r="D698" s="8" t="s">
        <v>1860</v>
      </c>
      <c r="E698" s="9" t="s">
        <v>1595</v>
      </c>
      <c r="F698" s="10" t="s">
        <v>1416</v>
      </c>
      <c r="G698" s="10">
        <v>1</v>
      </c>
      <c r="H698" s="11">
        <v>0.03</v>
      </c>
      <c r="I698" s="11">
        <v>250</v>
      </c>
      <c r="J698" s="14" t="s">
        <v>1310</v>
      </c>
      <c r="K698" s="15"/>
      <c r="L698" s="16">
        <v>43831</v>
      </c>
    </row>
    <row r="699" ht="17.1" customHeight="1" spans="1:12">
      <c r="A699" s="6" t="s">
        <v>199</v>
      </c>
      <c r="B699" s="7" t="s">
        <v>1305</v>
      </c>
      <c r="C699" s="8" t="s">
        <v>1331</v>
      </c>
      <c r="D699" s="8" t="s">
        <v>1332</v>
      </c>
      <c r="E699" s="9" t="s">
        <v>1900</v>
      </c>
      <c r="F699" s="10" t="s">
        <v>1313</v>
      </c>
      <c r="G699" s="10">
        <v>1</v>
      </c>
      <c r="H699" s="11">
        <v>0</v>
      </c>
      <c r="I699" s="11">
        <v>10</v>
      </c>
      <c r="J699" s="14" t="s">
        <v>1310</v>
      </c>
      <c r="K699" s="15"/>
      <c r="L699" s="16">
        <v>43831</v>
      </c>
    </row>
    <row r="700" ht="17.1" customHeight="1" spans="1:12">
      <c r="A700" s="6"/>
      <c r="B700" s="7"/>
      <c r="C700" s="8" t="s">
        <v>1327</v>
      </c>
      <c r="D700" s="8" t="s">
        <v>1328</v>
      </c>
      <c r="E700" s="9" t="s">
        <v>1900</v>
      </c>
      <c r="F700" s="10" t="s">
        <v>1313</v>
      </c>
      <c r="G700" s="10">
        <v>1</v>
      </c>
      <c r="H700" s="11">
        <v>0</v>
      </c>
      <c r="I700" s="11">
        <v>5</v>
      </c>
      <c r="J700" s="14" t="s">
        <v>1310</v>
      </c>
      <c r="K700" s="15"/>
      <c r="L700" s="16">
        <v>43831</v>
      </c>
    </row>
    <row r="701" ht="24.2" customHeight="1" spans="1:12">
      <c r="A701" s="6"/>
      <c r="B701" s="7"/>
      <c r="C701" s="8" t="s">
        <v>1369</v>
      </c>
      <c r="D701" s="8" t="s">
        <v>1370</v>
      </c>
      <c r="E701" s="9" t="s">
        <v>1900</v>
      </c>
      <c r="F701" s="10" t="s">
        <v>1313</v>
      </c>
      <c r="G701" s="10">
        <v>1</v>
      </c>
      <c r="H701" s="11">
        <v>0</v>
      </c>
      <c r="I701" s="11">
        <v>20</v>
      </c>
      <c r="J701" s="14" t="s">
        <v>1310</v>
      </c>
      <c r="K701" s="15"/>
      <c r="L701" s="16">
        <v>43831</v>
      </c>
    </row>
    <row r="702" ht="24.2" customHeight="1" spans="1:12">
      <c r="A702" s="6"/>
      <c r="B702" s="7"/>
      <c r="C702" s="8" t="s">
        <v>1363</v>
      </c>
      <c r="D702" s="8" t="s">
        <v>1364</v>
      </c>
      <c r="E702" s="9" t="s">
        <v>1900</v>
      </c>
      <c r="F702" s="10" t="s">
        <v>1313</v>
      </c>
      <c r="G702" s="10">
        <v>1</v>
      </c>
      <c r="H702" s="11">
        <v>0</v>
      </c>
      <c r="I702" s="11">
        <v>5</v>
      </c>
      <c r="J702" s="14" t="s">
        <v>1310</v>
      </c>
      <c r="K702" s="15"/>
      <c r="L702" s="16">
        <v>43831</v>
      </c>
    </row>
    <row r="703" ht="17.1" customHeight="1" spans="1:12">
      <c r="A703" s="6"/>
      <c r="B703" s="7"/>
      <c r="C703" s="8" t="s">
        <v>1314</v>
      </c>
      <c r="D703" s="8" t="s">
        <v>1315</v>
      </c>
      <c r="E703" s="9" t="s">
        <v>1900</v>
      </c>
      <c r="F703" s="10" t="s">
        <v>1313</v>
      </c>
      <c r="G703" s="10">
        <v>1</v>
      </c>
      <c r="H703" s="11">
        <v>0</v>
      </c>
      <c r="I703" s="11">
        <v>30</v>
      </c>
      <c r="J703" s="14" t="s">
        <v>1310</v>
      </c>
      <c r="K703" s="15"/>
      <c r="L703" s="16">
        <v>43831</v>
      </c>
    </row>
    <row r="704" ht="17.1" customHeight="1" spans="1:12">
      <c r="A704" s="6"/>
      <c r="B704" s="7"/>
      <c r="C704" s="8" t="s">
        <v>1384</v>
      </c>
      <c r="D704" s="8" t="s">
        <v>1385</v>
      </c>
      <c r="E704" s="9" t="s">
        <v>1900</v>
      </c>
      <c r="F704" s="10" t="s">
        <v>1313</v>
      </c>
      <c r="G704" s="10">
        <v>1</v>
      </c>
      <c r="H704" s="11">
        <v>0.01</v>
      </c>
      <c r="I704" s="11">
        <v>50</v>
      </c>
      <c r="J704" s="14" t="s">
        <v>1310</v>
      </c>
      <c r="K704" s="15"/>
      <c r="L704" s="16">
        <v>43831</v>
      </c>
    </row>
    <row r="705" ht="17.1" customHeight="1" spans="1:12">
      <c r="A705" s="6"/>
      <c r="B705" s="7"/>
      <c r="C705" s="8" t="s">
        <v>1342</v>
      </c>
      <c r="D705" s="8" t="s">
        <v>1343</v>
      </c>
      <c r="E705" s="9" t="s">
        <v>1900</v>
      </c>
      <c r="F705" s="10" t="s">
        <v>1313</v>
      </c>
      <c r="G705" s="10">
        <v>1</v>
      </c>
      <c r="H705" s="11">
        <v>0</v>
      </c>
      <c r="I705" s="11">
        <v>10</v>
      </c>
      <c r="J705" s="14" t="s">
        <v>1310</v>
      </c>
      <c r="K705" s="15"/>
      <c r="L705" s="16">
        <v>43831</v>
      </c>
    </row>
    <row r="706" ht="17.1" customHeight="1" spans="1:12">
      <c r="A706" s="6"/>
      <c r="B706" s="7"/>
      <c r="C706" s="8" t="s">
        <v>1460</v>
      </c>
      <c r="D706" s="8" t="s">
        <v>1461</v>
      </c>
      <c r="E706" s="9" t="s">
        <v>1900</v>
      </c>
      <c r="F706" s="10" t="s">
        <v>1313</v>
      </c>
      <c r="G706" s="10">
        <v>1</v>
      </c>
      <c r="H706" s="11">
        <v>0</v>
      </c>
      <c r="I706" s="11">
        <v>10</v>
      </c>
      <c r="J706" s="14" t="s">
        <v>1310</v>
      </c>
      <c r="K706" s="15"/>
      <c r="L706" s="16">
        <v>43831</v>
      </c>
    </row>
    <row r="707" ht="17.1" customHeight="1" spans="1:12">
      <c r="A707" s="6"/>
      <c r="B707" s="7"/>
      <c r="C707" s="8" t="s">
        <v>1336</v>
      </c>
      <c r="D707" s="8" t="s">
        <v>1337</v>
      </c>
      <c r="E707" s="9" t="s">
        <v>1900</v>
      </c>
      <c r="F707" s="10" t="s">
        <v>1313</v>
      </c>
      <c r="G707" s="10">
        <v>1</v>
      </c>
      <c r="H707" s="11">
        <v>0</v>
      </c>
      <c r="I707" s="11">
        <v>10</v>
      </c>
      <c r="J707" s="14" t="s">
        <v>1310</v>
      </c>
      <c r="K707" s="15"/>
      <c r="L707" s="16">
        <v>43831</v>
      </c>
    </row>
    <row r="708" ht="24.2" customHeight="1" spans="1:12">
      <c r="A708" s="6"/>
      <c r="B708" s="7"/>
      <c r="C708" s="8" t="s">
        <v>1357</v>
      </c>
      <c r="D708" s="8" t="s">
        <v>1358</v>
      </c>
      <c r="E708" s="9" t="s">
        <v>1900</v>
      </c>
      <c r="F708" s="10" t="s">
        <v>1313</v>
      </c>
      <c r="G708" s="10">
        <v>1</v>
      </c>
      <c r="H708" s="11">
        <v>0</v>
      </c>
      <c r="I708" s="11">
        <v>20</v>
      </c>
      <c r="J708" s="14" t="s">
        <v>1310</v>
      </c>
      <c r="K708" s="15"/>
      <c r="L708" s="16">
        <v>43831</v>
      </c>
    </row>
    <row r="709" ht="24.2" customHeight="1" spans="1:12">
      <c r="A709" s="6"/>
      <c r="B709" s="7"/>
      <c r="C709" s="8" t="s">
        <v>1412</v>
      </c>
      <c r="D709" s="8" t="s">
        <v>1413</v>
      </c>
      <c r="E709" s="9" t="s">
        <v>1900</v>
      </c>
      <c r="F709" s="10" t="s">
        <v>1313</v>
      </c>
      <c r="G709" s="10">
        <v>1</v>
      </c>
      <c r="H709" s="11">
        <v>0</v>
      </c>
      <c r="I709" s="11">
        <v>10</v>
      </c>
      <c r="J709" s="14" t="s">
        <v>1310</v>
      </c>
      <c r="K709" s="15"/>
      <c r="L709" s="16">
        <v>43831</v>
      </c>
    </row>
    <row r="710" ht="17.1" customHeight="1" spans="1:12">
      <c r="A710" s="6"/>
      <c r="B710" s="7"/>
      <c r="C710" s="8" t="s">
        <v>1345</v>
      </c>
      <c r="D710" s="8" t="s">
        <v>1346</v>
      </c>
      <c r="E710" s="9" t="s">
        <v>1900</v>
      </c>
      <c r="F710" s="10" t="s">
        <v>1313</v>
      </c>
      <c r="G710" s="10">
        <v>1</v>
      </c>
      <c r="H710" s="11">
        <v>0</v>
      </c>
      <c r="I710" s="11">
        <v>10</v>
      </c>
      <c r="J710" s="14" t="s">
        <v>1310</v>
      </c>
      <c r="K710" s="15"/>
      <c r="L710" s="16">
        <v>43831</v>
      </c>
    </row>
    <row r="711" ht="17.1" customHeight="1" spans="1:12">
      <c r="A711" s="6"/>
      <c r="B711" s="7"/>
      <c r="C711" s="8" t="s">
        <v>1306</v>
      </c>
      <c r="D711" s="8" t="s">
        <v>1307</v>
      </c>
      <c r="E711" s="9" t="s">
        <v>1900</v>
      </c>
      <c r="F711" s="10" t="s">
        <v>1313</v>
      </c>
      <c r="G711" s="10">
        <v>1</v>
      </c>
      <c r="H711" s="11">
        <v>0</v>
      </c>
      <c r="I711" s="11">
        <v>10</v>
      </c>
      <c r="J711" s="14" t="s">
        <v>1310</v>
      </c>
      <c r="K711" s="15"/>
      <c r="L711" s="16">
        <v>43831</v>
      </c>
    </row>
    <row r="712" ht="17.1" customHeight="1" spans="1:12">
      <c r="A712" s="6"/>
      <c r="B712" s="7"/>
      <c r="C712" s="8" t="s">
        <v>1333</v>
      </c>
      <c r="D712" s="8" t="s">
        <v>1334</v>
      </c>
      <c r="E712" s="9" t="s">
        <v>1900</v>
      </c>
      <c r="F712" s="10" t="s">
        <v>1313</v>
      </c>
      <c r="G712" s="10">
        <v>1</v>
      </c>
      <c r="H712" s="11">
        <v>0</v>
      </c>
      <c r="I712" s="11">
        <v>10</v>
      </c>
      <c r="J712" s="14" t="s">
        <v>1310</v>
      </c>
      <c r="K712" s="15"/>
      <c r="L712" s="16">
        <v>43831</v>
      </c>
    </row>
    <row r="713" ht="17.1" customHeight="1" spans="1:12">
      <c r="A713" s="6"/>
      <c r="B713" s="7"/>
      <c r="C713" s="8" t="s">
        <v>1323</v>
      </c>
      <c r="D713" s="8" t="s">
        <v>1324</v>
      </c>
      <c r="E713" s="9" t="s">
        <v>1900</v>
      </c>
      <c r="F713" s="10" t="s">
        <v>1313</v>
      </c>
      <c r="G713" s="10">
        <v>1</v>
      </c>
      <c r="H713" s="11">
        <v>0</v>
      </c>
      <c r="I713" s="11">
        <v>10</v>
      </c>
      <c r="J713" s="14" t="s">
        <v>1310</v>
      </c>
      <c r="K713" s="15"/>
      <c r="L713" s="16">
        <v>43831</v>
      </c>
    </row>
    <row r="714" ht="17.1" customHeight="1" spans="1:12">
      <c r="A714" s="6"/>
      <c r="B714" s="7"/>
      <c r="C714" s="8" t="s">
        <v>1329</v>
      </c>
      <c r="D714" s="8" t="s">
        <v>1330</v>
      </c>
      <c r="E714" s="9" t="s">
        <v>1900</v>
      </c>
      <c r="F714" s="10" t="s">
        <v>1313</v>
      </c>
      <c r="G714" s="10">
        <v>1</v>
      </c>
      <c r="H714" s="11">
        <v>0</v>
      </c>
      <c r="I714" s="11">
        <v>10</v>
      </c>
      <c r="J714" s="14" t="s">
        <v>1310</v>
      </c>
      <c r="K714" s="15"/>
      <c r="L714" s="16">
        <v>43831</v>
      </c>
    </row>
    <row r="715" ht="24.2" customHeight="1" spans="1:12">
      <c r="A715" s="6"/>
      <c r="B715" s="7"/>
      <c r="C715" s="8" t="s">
        <v>1421</v>
      </c>
      <c r="D715" s="8" t="s">
        <v>1422</v>
      </c>
      <c r="E715" s="9" t="s">
        <v>1900</v>
      </c>
      <c r="F715" s="10" t="s">
        <v>1313</v>
      </c>
      <c r="G715" s="10">
        <v>1</v>
      </c>
      <c r="H715" s="11">
        <v>0</v>
      </c>
      <c r="I715" s="11">
        <v>10</v>
      </c>
      <c r="J715" s="14" t="s">
        <v>1310</v>
      </c>
      <c r="K715" s="15"/>
      <c r="L715" s="16">
        <v>43831</v>
      </c>
    </row>
    <row r="716" ht="17.1" customHeight="1" spans="1:12">
      <c r="A716" s="6"/>
      <c r="B716" s="7"/>
      <c r="C716" s="8" t="s">
        <v>1318</v>
      </c>
      <c r="D716" s="8" t="s">
        <v>1319</v>
      </c>
      <c r="E716" s="9" t="s">
        <v>1900</v>
      </c>
      <c r="F716" s="10" t="s">
        <v>1313</v>
      </c>
      <c r="G716" s="10">
        <v>1</v>
      </c>
      <c r="H716" s="11">
        <v>0</v>
      </c>
      <c r="I716" s="11">
        <v>10</v>
      </c>
      <c r="J716" s="14" t="s">
        <v>1310</v>
      </c>
      <c r="K716" s="15"/>
      <c r="L716" s="16">
        <v>43831</v>
      </c>
    </row>
    <row r="717" ht="17.1" customHeight="1" spans="1:12">
      <c r="A717" s="6" t="s">
        <v>200</v>
      </c>
      <c r="B717" s="7" t="s">
        <v>1305</v>
      </c>
      <c r="C717" s="8" t="s">
        <v>1460</v>
      </c>
      <c r="D717" s="8" t="s">
        <v>1461</v>
      </c>
      <c r="E717" s="9" t="s">
        <v>1308</v>
      </c>
      <c r="F717" s="10" t="s">
        <v>1309</v>
      </c>
      <c r="G717" s="10">
        <v>5</v>
      </c>
      <c r="H717" s="11">
        <v>0</v>
      </c>
      <c r="I717" s="11">
        <v>1.5</v>
      </c>
      <c r="J717" s="14" t="s">
        <v>1310</v>
      </c>
      <c r="K717" s="15"/>
      <c r="L717" s="16">
        <v>43871</v>
      </c>
    </row>
    <row r="718" ht="24.2" customHeight="1" spans="1:12">
      <c r="A718" s="6"/>
      <c r="B718" s="7"/>
      <c r="C718" s="8" t="s">
        <v>1479</v>
      </c>
      <c r="D718" s="8" t="s">
        <v>1480</v>
      </c>
      <c r="E718" s="9" t="s">
        <v>1308</v>
      </c>
      <c r="F718" s="10" t="s">
        <v>1313</v>
      </c>
      <c r="G718" s="10">
        <v>1</v>
      </c>
      <c r="H718" s="11">
        <v>0</v>
      </c>
      <c r="I718" s="11">
        <v>10</v>
      </c>
      <c r="J718" s="14" t="s">
        <v>1310</v>
      </c>
      <c r="K718" s="15"/>
      <c r="L718" s="16">
        <v>43871</v>
      </c>
    </row>
    <row r="719" ht="17.1" customHeight="1" spans="1:12">
      <c r="A719" s="6"/>
      <c r="B719" s="7"/>
      <c r="C719" s="8" t="s">
        <v>1314</v>
      </c>
      <c r="D719" s="8" t="s">
        <v>1315</v>
      </c>
      <c r="E719" s="9" t="s">
        <v>1308</v>
      </c>
      <c r="F719" s="10" t="s">
        <v>1313</v>
      </c>
      <c r="G719" s="10">
        <v>1</v>
      </c>
      <c r="H719" s="11">
        <v>0</v>
      </c>
      <c r="I719" s="11">
        <v>15</v>
      </c>
      <c r="J719" s="14" t="s">
        <v>1310</v>
      </c>
      <c r="K719" s="15"/>
      <c r="L719" s="16">
        <v>43871</v>
      </c>
    </row>
    <row r="720" ht="17.1" customHeight="1" spans="1:12">
      <c r="A720" s="6"/>
      <c r="B720" s="7"/>
      <c r="C720" s="8" t="s">
        <v>1901</v>
      </c>
      <c r="D720" s="8" t="s">
        <v>1902</v>
      </c>
      <c r="E720" s="9" t="s">
        <v>1308</v>
      </c>
      <c r="F720" s="10" t="s">
        <v>1309</v>
      </c>
      <c r="G720" s="10">
        <v>15</v>
      </c>
      <c r="H720" s="11">
        <v>0</v>
      </c>
      <c r="I720" s="11">
        <v>4.5</v>
      </c>
      <c r="J720" s="14" t="s">
        <v>1310</v>
      </c>
      <c r="K720" s="15"/>
      <c r="L720" s="16">
        <v>43871</v>
      </c>
    </row>
    <row r="721" ht="17.1" customHeight="1" spans="1:12">
      <c r="A721" s="6"/>
      <c r="B721" s="7"/>
      <c r="C721" s="8" t="s">
        <v>1345</v>
      </c>
      <c r="D721" s="8" t="s">
        <v>1346</v>
      </c>
      <c r="E721" s="9" t="s">
        <v>1308</v>
      </c>
      <c r="F721" s="10" t="s">
        <v>1309</v>
      </c>
      <c r="G721" s="10">
        <v>5</v>
      </c>
      <c r="H721" s="11">
        <v>0</v>
      </c>
      <c r="I721" s="11">
        <v>1.5</v>
      </c>
      <c r="J721" s="14" t="s">
        <v>1310</v>
      </c>
      <c r="K721" s="15"/>
      <c r="L721" s="16">
        <v>43871</v>
      </c>
    </row>
    <row r="722" ht="17.1" customHeight="1" spans="1:12">
      <c r="A722" s="6"/>
      <c r="B722" s="7"/>
      <c r="C722" s="8" t="s">
        <v>1331</v>
      </c>
      <c r="D722" s="8" t="s">
        <v>1332</v>
      </c>
      <c r="E722" s="9" t="s">
        <v>1308</v>
      </c>
      <c r="F722" s="10" t="s">
        <v>1309</v>
      </c>
      <c r="G722" s="10">
        <v>4</v>
      </c>
      <c r="H722" s="11">
        <v>0</v>
      </c>
      <c r="I722" s="11">
        <v>2.8</v>
      </c>
      <c r="J722" s="14" t="s">
        <v>1310</v>
      </c>
      <c r="K722" s="15"/>
      <c r="L722" s="16">
        <v>43906</v>
      </c>
    </row>
    <row r="723" ht="17.1" customHeight="1" spans="1:12">
      <c r="A723" s="6"/>
      <c r="B723" s="7"/>
      <c r="C723" s="8" t="s">
        <v>1849</v>
      </c>
      <c r="D723" s="8" t="s">
        <v>1850</v>
      </c>
      <c r="E723" s="9" t="s">
        <v>1308</v>
      </c>
      <c r="F723" s="10" t="s">
        <v>1313</v>
      </c>
      <c r="G723" s="10">
        <v>1</v>
      </c>
      <c r="H723" s="11">
        <v>0.01</v>
      </c>
      <c r="I723" s="11">
        <v>50</v>
      </c>
      <c r="J723" s="14" t="s">
        <v>1310</v>
      </c>
      <c r="K723" s="15"/>
      <c r="L723" s="16">
        <v>43871</v>
      </c>
    </row>
    <row r="724" ht="24.2" customHeight="1" spans="1:12">
      <c r="A724" s="6"/>
      <c r="B724" s="7"/>
      <c r="C724" s="8" t="s">
        <v>1369</v>
      </c>
      <c r="D724" s="8" t="s">
        <v>1370</v>
      </c>
      <c r="E724" s="9" t="s">
        <v>1308</v>
      </c>
      <c r="F724" s="10" t="s">
        <v>1373</v>
      </c>
      <c r="G724" s="10">
        <v>1</v>
      </c>
      <c r="H724" s="11">
        <v>0</v>
      </c>
      <c r="I724" s="11">
        <v>20</v>
      </c>
      <c r="J724" s="14" t="s">
        <v>1310</v>
      </c>
      <c r="K724" s="15"/>
      <c r="L724" s="16">
        <v>43871</v>
      </c>
    </row>
    <row r="725" ht="17.1" customHeight="1" spans="1:12">
      <c r="A725" s="6"/>
      <c r="B725" s="7"/>
      <c r="C725" s="8" t="s">
        <v>1318</v>
      </c>
      <c r="D725" s="8" t="s">
        <v>1319</v>
      </c>
      <c r="E725" s="9" t="s">
        <v>1308</v>
      </c>
      <c r="F725" s="10" t="s">
        <v>1309</v>
      </c>
      <c r="G725" s="10">
        <v>15</v>
      </c>
      <c r="H725" s="11">
        <v>0</v>
      </c>
      <c r="I725" s="11">
        <v>7.5</v>
      </c>
      <c r="J725" s="14" t="s">
        <v>1310</v>
      </c>
      <c r="K725" s="15"/>
      <c r="L725" s="16">
        <v>43871</v>
      </c>
    </row>
    <row r="726" ht="17.1" customHeight="1" spans="1:12">
      <c r="A726" s="6" t="s">
        <v>206</v>
      </c>
      <c r="B726" s="7" t="s">
        <v>1305</v>
      </c>
      <c r="C726" s="8" t="s">
        <v>1318</v>
      </c>
      <c r="D726" s="8" t="s">
        <v>1319</v>
      </c>
      <c r="E726" s="9" t="s">
        <v>1574</v>
      </c>
      <c r="F726" s="10" t="s">
        <v>1309</v>
      </c>
      <c r="G726" s="10">
        <v>11</v>
      </c>
      <c r="H726" s="11">
        <v>0</v>
      </c>
      <c r="I726" s="11">
        <v>5.72</v>
      </c>
      <c r="J726" s="14" t="s">
        <v>1310</v>
      </c>
      <c r="K726" s="15"/>
      <c r="L726" s="16">
        <v>44166</v>
      </c>
    </row>
    <row r="727" ht="22.7" customHeight="1" spans="1:12">
      <c r="A727" s="6"/>
      <c r="B727" s="7"/>
      <c r="C727" s="8" t="s">
        <v>1331</v>
      </c>
      <c r="D727" s="8" t="s">
        <v>1332</v>
      </c>
      <c r="E727" s="9" t="s">
        <v>1522</v>
      </c>
      <c r="F727" s="10" t="s">
        <v>1309</v>
      </c>
      <c r="G727" s="10">
        <v>15</v>
      </c>
      <c r="H727" s="11">
        <v>0</v>
      </c>
      <c r="I727" s="11">
        <v>8.85</v>
      </c>
      <c r="J727" s="14" t="s">
        <v>1310</v>
      </c>
      <c r="K727" s="15"/>
      <c r="L727" s="16">
        <v>43983</v>
      </c>
    </row>
    <row r="728" ht="17.1" customHeight="1" spans="1:12">
      <c r="A728" s="6"/>
      <c r="B728" s="7"/>
      <c r="C728" s="8" t="s">
        <v>1323</v>
      </c>
      <c r="D728" s="8" t="s">
        <v>1324</v>
      </c>
      <c r="E728" s="9" t="s">
        <v>1571</v>
      </c>
      <c r="F728" s="10" t="s">
        <v>1313</v>
      </c>
      <c r="G728" s="10">
        <v>1</v>
      </c>
      <c r="H728" s="11">
        <v>0</v>
      </c>
      <c r="I728" s="11">
        <v>7</v>
      </c>
      <c r="J728" s="14" t="s">
        <v>1310</v>
      </c>
      <c r="K728" s="15"/>
      <c r="L728" s="16">
        <v>44166</v>
      </c>
    </row>
    <row r="729" ht="17.1" customHeight="1" spans="1:12">
      <c r="A729" s="6"/>
      <c r="B729" s="7"/>
      <c r="C729" s="8" t="s">
        <v>1338</v>
      </c>
      <c r="D729" s="8" t="s">
        <v>1339</v>
      </c>
      <c r="E729" s="9" t="s">
        <v>1605</v>
      </c>
      <c r="F729" s="10" t="s">
        <v>1313</v>
      </c>
      <c r="G729" s="10">
        <v>1</v>
      </c>
      <c r="H729" s="11">
        <v>0</v>
      </c>
      <c r="I729" s="11">
        <v>5</v>
      </c>
      <c r="J729" s="14" t="s">
        <v>1310</v>
      </c>
      <c r="K729" s="15"/>
      <c r="L729" s="16">
        <v>44166</v>
      </c>
    </row>
    <row r="730" ht="24.2" customHeight="1" spans="1:12">
      <c r="A730" s="6"/>
      <c r="B730" s="7"/>
      <c r="C730" s="8" t="s">
        <v>1412</v>
      </c>
      <c r="D730" s="8" t="s">
        <v>1413</v>
      </c>
      <c r="E730" s="9" t="s">
        <v>1903</v>
      </c>
      <c r="F730" s="10" t="s">
        <v>1416</v>
      </c>
      <c r="G730" s="10">
        <v>1</v>
      </c>
      <c r="H730" s="11">
        <v>0</v>
      </c>
      <c r="I730" s="11">
        <v>5</v>
      </c>
      <c r="J730" s="14" t="s">
        <v>1310</v>
      </c>
      <c r="K730" s="15"/>
      <c r="L730" s="16">
        <v>44166</v>
      </c>
    </row>
    <row r="731" ht="17.1" customHeight="1" spans="1:12">
      <c r="A731" s="6"/>
      <c r="B731" s="7"/>
      <c r="C731" s="8" t="s">
        <v>1329</v>
      </c>
      <c r="D731" s="8" t="s">
        <v>1330</v>
      </c>
      <c r="E731" s="9" t="s">
        <v>1904</v>
      </c>
      <c r="F731" s="10" t="s">
        <v>1309</v>
      </c>
      <c r="G731" s="10">
        <v>13</v>
      </c>
      <c r="H731" s="11">
        <v>0</v>
      </c>
      <c r="I731" s="11">
        <v>4.94</v>
      </c>
      <c r="J731" s="14" t="s">
        <v>1310</v>
      </c>
      <c r="K731" s="15"/>
      <c r="L731" s="16">
        <v>44166</v>
      </c>
    </row>
    <row r="732" ht="18.95" customHeight="1" spans="1:12">
      <c r="A732" s="6"/>
      <c r="B732" s="7"/>
      <c r="C732" s="8" t="s">
        <v>1336</v>
      </c>
      <c r="D732" s="8" t="s">
        <v>1337</v>
      </c>
      <c r="E732" s="9" t="s">
        <v>1905</v>
      </c>
      <c r="F732" s="10" t="s">
        <v>1313</v>
      </c>
      <c r="G732" s="10">
        <v>5</v>
      </c>
      <c r="H732" s="11">
        <v>0</v>
      </c>
      <c r="I732" s="11">
        <v>15</v>
      </c>
      <c r="J732" s="14" t="s">
        <v>1310</v>
      </c>
      <c r="K732" s="15"/>
      <c r="L732" s="16">
        <v>44166</v>
      </c>
    </row>
    <row r="733" ht="24.2" customHeight="1" spans="1:12">
      <c r="A733" s="6"/>
      <c r="B733" s="7"/>
      <c r="C733" s="8" t="s">
        <v>1357</v>
      </c>
      <c r="D733" s="8" t="s">
        <v>1358</v>
      </c>
      <c r="E733" s="9" t="s">
        <v>1906</v>
      </c>
      <c r="F733" s="10" t="s">
        <v>1416</v>
      </c>
      <c r="G733" s="10">
        <v>1</v>
      </c>
      <c r="H733" s="11">
        <v>0</v>
      </c>
      <c r="I733" s="11">
        <v>4</v>
      </c>
      <c r="J733" s="14" t="s">
        <v>1310</v>
      </c>
      <c r="K733" s="15"/>
      <c r="L733" s="16">
        <v>44166</v>
      </c>
    </row>
    <row r="734" ht="24.2" customHeight="1" spans="1:12">
      <c r="A734" s="6"/>
      <c r="B734" s="7" t="s">
        <v>1907</v>
      </c>
      <c r="C734" s="8" t="s">
        <v>1811</v>
      </c>
      <c r="D734" s="8" t="s">
        <v>1812</v>
      </c>
      <c r="E734" s="9" t="s">
        <v>1309</v>
      </c>
      <c r="F734" s="10" t="s">
        <v>1309</v>
      </c>
      <c r="G734" s="10">
        <v>0</v>
      </c>
      <c r="H734" s="11">
        <v>0</v>
      </c>
      <c r="I734" s="11">
        <v>0</v>
      </c>
      <c r="J734" s="14" t="s">
        <v>1310</v>
      </c>
      <c r="K734" s="15"/>
      <c r="L734" s="16">
        <v>43891</v>
      </c>
    </row>
    <row r="735" ht="24.2" customHeight="1" spans="1:12">
      <c r="A735" s="6" t="s">
        <v>208</v>
      </c>
      <c r="B735" s="7" t="s">
        <v>1305</v>
      </c>
      <c r="C735" s="8" t="s">
        <v>1412</v>
      </c>
      <c r="D735" s="8" t="s">
        <v>1413</v>
      </c>
      <c r="E735" s="9" t="s">
        <v>1359</v>
      </c>
      <c r="F735" s="10" t="s">
        <v>1359</v>
      </c>
      <c r="G735" s="10">
        <v>1</v>
      </c>
      <c r="H735" s="11">
        <v>0</v>
      </c>
      <c r="I735" s="11">
        <v>5</v>
      </c>
      <c r="J735" s="14" t="s">
        <v>1310</v>
      </c>
      <c r="K735" s="15"/>
      <c r="L735" s="16">
        <v>43836</v>
      </c>
    </row>
    <row r="736" ht="17.1" customHeight="1" spans="1:12">
      <c r="A736" s="6"/>
      <c r="B736" s="7"/>
      <c r="C736" s="8" t="s">
        <v>1342</v>
      </c>
      <c r="D736" s="8" t="s">
        <v>1343</v>
      </c>
      <c r="E736" s="9" t="s">
        <v>1322</v>
      </c>
      <c r="F736" s="10" t="s">
        <v>1322</v>
      </c>
      <c r="G736" s="10">
        <v>4</v>
      </c>
      <c r="H736" s="11">
        <v>0</v>
      </c>
      <c r="I736" s="11">
        <v>3.6</v>
      </c>
      <c r="J736" s="14" t="s">
        <v>1310</v>
      </c>
      <c r="K736" s="15"/>
      <c r="L736" s="16">
        <v>43955</v>
      </c>
    </row>
    <row r="737" ht="17.1" customHeight="1" spans="1:12">
      <c r="A737" s="6"/>
      <c r="B737" s="7"/>
      <c r="C737" s="8" t="s">
        <v>1348</v>
      </c>
      <c r="D737" s="8" t="s">
        <v>1349</v>
      </c>
      <c r="E737" s="9" t="s">
        <v>1309</v>
      </c>
      <c r="F737" s="10" t="s">
        <v>1309</v>
      </c>
      <c r="G737" s="10">
        <v>1</v>
      </c>
      <c r="H737" s="11">
        <v>0</v>
      </c>
      <c r="I737" s="11">
        <v>0.5</v>
      </c>
      <c r="J737" s="14" t="s">
        <v>1310</v>
      </c>
      <c r="K737" s="15"/>
      <c r="L737" s="16">
        <v>43852</v>
      </c>
    </row>
    <row r="738" ht="17.1" customHeight="1" spans="1:12">
      <c r="A738" s="6"/>
      <c r="B738" s="7"/>
      <c r="C738" s="8" t="s">
        <v>1414</v>
      </c>
      <c r="D738" s="8" t="s">
        <v>1415</v>
      </c>
      <c r="E738" s="9" t="s">
        <v>1359</v>
      </c>
      <c r="F738" s="10" t="s">
        <v>1359</v>
      </c>
      <c r="G738" s="10">
        <v>1</v>
      </c>
      <c r="H738" s="11">
        <v>0</v>
      </c>
      <c r="I738" s="11">
        <v>5</v>
      </c>
      <c r="J738" s="14" t="s">
        <v>1310</v>
      </c>
      <c r="K738" s="15"/>
      <c r="L738" s="16">
        <v>44173</v>
      </c>
    </row>
    <row r="739" ht="17.1" customHeight="1" spans="1:12">
      <c r="A739" s="6"/>
      <c r="B739" s="7"/>
      <c r="C739" s="8" t="s">
        <v>1460</v>
      </c>
      <c r="D739" s="8" t="s">
        <v>1461</v>
      </c>
      <c r="E739" s="9" t="s">
        <v>1309</v>
      </c>
      <c r="F739" s="10" t="s">
        <v>1309</v>
      </c>
      <c r="G739" s="10">
        <v>1</v>
      </c>
      <c r="H739" s="11">
        <v>0</v>
      </c>
      <c r="I739" s="11">
        <v>0.5</v>
      </c>
      <c r="J739" s="14" t="s">
        <v>1310</v>
      </c>
      <c r="K739" s="15"/>
      <c r="L739" s="16">
        <v>43836</v>
      </c>
    </row>
    <row r="740" ht="17.1" customHeight="1" spans="1:12">
      <c r="A740" s="6"/>
      <c r="B740" s="7"/>
      <c r="C740" s="8" t="s">
        <v>1333</v>
      </c>
      <c r="D740" s="8" t="s">
        <v>1334</v>
      </c>
      <c r="E740" s="9" t="s">
        <v>1309</v>
      </c>
      <c r="F740" s="10" t="s">
        <v>1309</v>
      </c>
      <c r="G740" s="10">
        <v>1</v>
      </c>
      <c r="H740" s="11">
        <v>0</v>
      </c>
      <c r="I740" s="11">
        <v>1.5</v>
      </c>
      <c r="J740" s="14" t="s">
        <v>1310</v>
      </c>
      <c r="K740" s="15"/>
      <c r="L740" s="16">
        <v>44075</v>
      </c>
    </row>
    <row r="741" ht="17.1" customHeight="1" spans="1:12">
      <c r="A741" s="6"/>
      <c r="B741" s="7"/>
      <c r="C741" s="8" t="s">
        <v>1318</v>
      </c>
      <c r="D741" s="8" t="s">
        <v>1319</v>
      </c>
      <c r="E741" s="9" t="s">
        <v>1309</v>
      </c>
      <c r="F741" s="10" t="s">
        <v>1309</v>
      </c>
      <c r="G741" s="10">
        <v>10</v>
      </c>
      <c r="H741" s="11">
        <v>0</v>
      </c>
      <c r="I741" s="11">
        <v>5</v>
      </c>
      <c r="J741" s="14" t="s">
        <v>1310</v>
      </c>
      <c r="K741" s="15"/>
      <c r="L741" s="16">
        <v>43901</v>
      </c>
    </row>
    <row r="742" ht="17.1" customHeight="1" spans="1:12">
      <c r="A742" s="6"/>
      <c r="B742" s="7"/>
      <c r="C742" s="8" t="s">
        <v>1655</v>
      </c>
      <c r="D742" s="8" t="s">
        <v>1656</v>
      </c>
      <c r="E742" s="9" t="s">
        <v>1359</v>
      </c>
      <c r="F742" s="10" t="s">
        <v>1359</v>
      </c>
      <c r="G742" s="10">
        <v>1</v>
      </c>
      <c r="H742" s="11">
        <v>0</v>
      </c>
      <c r="I742" s="11">
        <v>8</v>
      </c>
      <c r="J742" s="14" t="s">
        <v>1310</v>
      </c>
      <c r="K742" s="15"/>
      <c r="L742" s="16">
        <v>43832</v>
      </c>
    </row>
    <row r="743" ht="24.2" customHeight="1" spans="1:12">
      <c r="A743" s="6"/>
      <c r="B743" s="7"/>
      <c r="C743" s="8" t="s">
        <v>1421</v>
      </c>
      <c r="D743" s="8" t="s">
        <v>1422</v>
      </c>
      <c r="E743" s="9" t="s">
        <v>1359</v>
      </c>
      <c r="F743" s="10" t="s">
        <v>1313</v>
      </c>
      <c r="G743" s="10">
        <v>2</v>
      </c>
      <c r="H743" s="11">
        <v>0</v>
      </c>
      <c r="I743" s="11">
        <v>4</v>
      </c>
      <c r="J743" s="14" t="s">
        <v>1310</v>
      </c>
      <c r="K743" s="15"/>
      <c r="L743" s="16">
        <v>43955</v>
      </c>
    </row>
    <row r="744" ht="17.1" customHeight="1" spans="1:12">
      <c r="A744" s="6"/>
      <c r="B744" s="7"/>
      <c r="C744" s="8" t="s">
        <v>1327</v>
      </c>
      <c r="D744" s="8" t="s">
        <v>1328</v>
      </c>
      <c r="E744" s="9" t="s">
        <v>1309</v>
      </c>
      <c r="F744" s="10" t="s">
        <v>1309</v>
      </c>
      <c r="G744" s="10">
        <v>8</v>
      </c>
      <c r="H744" s="11">
        <v>0</v>
      </c>
      <c r="I744" s="11">
        <v>0.8</v>
      </c>
      <c r="J744" s="14" t="s">
        <v>1310</v>
      </c>
      <c r="K744" s="15"/>
      <c r="L744" s="16">
        <v>43836</v>
      </c>
    </row>
    <row r="745" ht="17.1" customHeight="1" spans="1:12">
      <c r="A745" s="6"/>
      <c r="B745" s="7"/>
      <c r="C745" s="8" t="s">
        <v>1338</v>
      </c>
      <c r="D745" s="8" t="s">
        <v>1339</v>
      </c>
      <c r="E745" s="9" t="s">
        <v>1313</v>
      </c>
      <c r="F745" s="10" t="s">
        <v>1313</v>
      </c>
      <c r="G745" s="10">
        <v>1</v>
      </c>
      <c r="H745" s="11">
        <v>0</v>
      </c>
      <c r="I745" s="11">
        <v>5</v>
      </c>
      <c r="J745" s="14" t="s">
        <v>1310</v>
      </c>
      <c r="K745" s="15"/>
      <c r="L745" s="16">
        <v>43832</v>
      </c>
    </row>
    <row r="746" ht="24.2" customHeight="1" spans="1:12">
      <c r="A746" s="6"/>
      <c r="B746" s="7"/>
      <c r="C746" s="8" t="s">
        <v>1369</v>
      </c>
      <c r="D746" s="8" t="s">
        <v>1370</v>
      </c>
      <c r="E746" s="9" t="s">
        <v>1373</v>
      </c>
      <c r="F746" s="10" t="s">
        <v>1373</v>
      </c>
      <c r="G746" s="10">
        <v>1</v>
      </c>
      <c r="H746" s="11">
        <v>0</v>
      </c>
      <c r="I746" s="11">
        <v>10</v>
      </c>
      <c r="J746" s="14" t="s">
        <v>1310</v>
      </c>
      <c r="K746" s="15"/>
      <c r="L746" s="16">
        <v>43843</v>
      </c>
    </row>
    <row r="747" ht="24.2" customHeight="1" spans="1:12">
      <c r="A747" s="6"/>
      <c r="B747" s="7"/>
      <c r="C747" s="8" t="s">
        <v>1357</v>
      </c>
      <c r="D747" s="8" t="s">
        <v>1358</v>
      </c>
      <c r="E747" s="9" t="s">
        <v>1359</v>
      </c>
      <c r="F747" s="10" t="s">
        <v>1359</v>
      </c>
      <c r="G747" s="10">
        <v>1</v>
      </c>
      <c r="H747" s="11">
        <v>0</v>
      </c>
      <c r="I747" s="11">
        <v>5</v>
      </c>
      <c r="J747" s="14" t="s">
        <v>1310</v>
      </c>
      <c r="K747" s="15"/>
      <c r="L747" s="16">
        <v>43836</v>
      </c>
    </row>
    <row r="748" ht="17.1" customHeight="1" spans="1:12">
      <c r="A748" s="6"/>
      <c r="B748" s="7"/>
      <c r="C748" s="8" t="s">
        <v>1323</v>
      </c>
      <c r="D748" s="8" t="s">
        <v>1324</v>
      </c>
      <c r="E748" s="9" t="s">
        <v>1433</v>
      </c>
      <c r="F748" s="10" t="s">
        <v>1313</v>
      </c>
      <c r="G748" s="10">
        <v>1</v>
      </c>
      <c r="H748" s="11">
        <v>0</v>
      </c>
      <c r="I748" s="11">
        <v>3.6</v>
      </c>
      <c r="J748" s="14" t="s">
        <v>1310</v>
      </c>
      <c r="K748" s="15"/>
      <c r="L748" s="16">
        <v>43832</v>
      </c>
    </row>
    <row r="749" ht="17.1" customHeight="1" spans="1:12">
      <c r="A749" s="6"/>
      <c r="B749" s="7"/>
      <c r="C749" s="8" t="s">
        <v>1352</v>
      </c>
      <c r="D749" s="8" t="s">
        <v>1353</v>
      </c>
      <c r="E749" s="9" t="s">
        <v>1313</v>
      </c>
      <c r="F749" s="10" t="s">
        <v>1313</v>
      </c>
      <c r="G749" s="10">
        <v>1</v>
      </c>
      <c r="H749" s="11">
        <v>0</v>
      </c>
      <c r="I749" s="11">
        <v>10</v>
      </c>
      <c r="J749" s="14" t="s">
        <v>1310</v>
      </c>
      <c r="K749" s="15"/>
      <c r="L749" s="16">
        <v>43892</v>
      </c>
    </row>
    <row r="750" ht="17.1" customHeight="1" spans="1:12">
      <c r="A750" s="6"/>
      <c r="B750" s="7"/>
      <c r="C750" s="8" t="s">
        <v>1329</v>
      </c>
      <c r="D750" s="8" t="s">
        <v>1330</v>
      </c>
      <c r="E750" s="9" t="s">
        <v>1309</v>
      </c>
      <c r="F750" s="10" t="s">
        <v>1309</v>
      </c>
      <c r="G750" s="10">
        <v>8</v>
      </c>
      <c r="H750" s="11">
        <v>0</v>
      </c>
      <c r="I750" s="11">
        <v>2.4</v>
      </c>
      <c r="J750" s="14" t="s">
        <v>1310</v>
      </c>
      <c r="K750" s="15"/>
      <c r="L750" s="16">
        <v>43836</v>
      </c>
    </row>
    <row r="751" ht="17.1" customHeight="1" spans="1:12">
      <c r="A751" s="6"/>
      <c r="B751" s="7"/>
      <c r="C751" s="8" t="s">
        <v>1417</v>
      </c>
      <c r="D751" s="8" t="s">
        <v>1418</v>
      </c>
      <c r="E751" s="9" t="s">
        <v>1359</v>
      </c>
      <c r="F751" s="10" t="s">
        <v>1359</v>
      </c>
      <c r="G751" s="10">
        <v>1</v>
      </c>
      <c r="H751" s="11">
        <v>0</v>
      </c>
      <c r="I751" s="11">
        <v>11</v>
      </c>
      <c r="J751" s="14" t="s">
        <v>1310</v>
      </c>
      <c r="K751" s="15"/>
      <c r="L751" s="16">
        <v>43831</v>
      </c>
    </row>
    <row r="752" ht="17.1" customHeight="1" spans="1:12">
      <c r="A752" s="6"/>
      <c r="B752" s="7"/>
      <c r="C752" s="8" t="s">
        <v>1336</v>
      </c>
      <c r="D752" s="8" t="s">
        <v>1337</v>
      </c>
      <c r="E752" s="9" t="s">
        <v>1433</v>
      </c>
      <c r="F752" s="10" t="s">
        <v>1313</v>
      </c>
      <c r="G752" s="10">
        <v>1</v>
      </c>
      <c r="H752" s="11">
        <v>0</v>
      </c>
      <c r="I752" s="11">
        <v>25</v>
      </c>
      <c r="J752" s="14" t="s">
        <v>1310</v>
      </c>
      <c r="K752" s="15"/>
      <c r="L752" s="16">
        <v>43865</v>
      </c>
    </row>
    <row r="753" ht="17.1" customHeight="1" spans="1:12">
      <c r="A753" s="6"/>
      <c r="B753" s="7"/>
      <c r="C753" s="8" t="s">
        <v>1331</v>
      </c>
      <c r="D753" s="8" t="s">
        <v>1332</v>
      </c>
      <c r="E753" s="9" t="s">
        <v>1309</v>
      </c>
      <c r="F753" s="10" t="s">
        <v>1309</v>
      </c>
      <c r="G753" s="10">
        <v>7</v>
      </c>
      <c r="H753" s="11">
        <v>0</v>
      </c>
      <c r="I753" s="11">
        <v>7</v>
      </c>
      <c r="J753" s="14" t="s">
        <v>1310</v>
      </c>
      <c r="K753" s="15"/>
      <c r="L753" s="16">
        <v>43845</v>
      </c>
    </row>
    <row r="754" ht="17.1" customHeight="1" spans="1:12">
      <c r="A754" s="6"/>
      <c r="B754" s="7"/>
      <c r="C754" s="8" t="s">
        <v>1844</v>
      </c>
      <c r="D754" s="8" t="s">
        <v>1845</v>
      </c>
      <c r="E754" s="9" t="s">
        <v>1309</v>
      </c>
      <c r="F754" s="10" t="s">
        <v>1309</v>
      </c>
      <c r="G754" s="10">
        <v>1</v>
      </c>
      <c r="H754" s="11">
        <v>0</v>
      </c>
      <c r="I754" s="11">
        <v>15</v>
      </c>
      <c r="J754" s="14" t="s">
        <v>1310</v>
      </c>
      <c r="K754" s="15"/>
      <c r="L754" s="16">
        <v>44075</v>
      </c>
    </row>
    <row r="755" ht="24.2" customHeight="1" spans="1:12">
      <c r="A755" s="6"/>
      <c r="B755" s="7" t="s">
        <v>1908</v>
      </c>
      <c r="C755" s="8" t="s">
        <v>1909</v>
      </c>
      <c r="D755" s="8" t="s">
        <v>1910</v>
      </c>
      <c r="E755" s="9" t="s">
        <v>1359</v>
      </c>
      <c r="F755" s="10" t="s">
        <v>1359</v>
      </c>
      <c r="G755" s="10">
        <v>1</v>
      </c>
      <c r="H755" s="11">
        <v>0.01</v>
      </c>
      <c r="I755" s="11">
        <v>100</v>
      </c>
      <c r="J755" s="14" t="s">
        <v>1310</v>
      </c>
      <c r="K755" s="15"/>
      <c r="L755" s="16">
        <v>44013</v>
      </c>
    </row>
    <row r="756" ht="30.95" customHeight="1" spans="1:12">
      <c r="A756" s="6"/>
      <c r="B756" s="7" t="s">
        <v>1911</v>
      </c>
      <c r="C756" s="8" t="s">
        <v>1417</v>
      </c>
      <c r="D756" s="8" t="s">
        <v>1418</v>
      </c>
      <c r="E756" s="9" t="s">
        <v>1595</v>
      </c>
      <c r="F756" s="10" t="s">
        <v>1416</v>
      </c>
      <c r="G756" s="10">
        <v>1</v>
      </c>
      <c r="H756" s="11">
        <v>0.01</v>
      </c>
      <c r="I756" s="11">
        <v>116</v>
      </c>
      <c r="J756" s="14" t="s">
        <v>1310</v>
      </c>
      <c r="K756" s="15"/>
      <c r="L756" s="16">
        <v>43831</v>
      </c>
    </row>
    <row r="757" ht="21" customHeight="1" spans="1:12">
      <c r="A757" s="6" t="s">
        <v>210</v>
      </c>
      <c r="B757" s="7" t="s">
        <v>1305</v>
      </c>
      <c r="C757" s="8" t="s">
        <v>1333</v>
      </c>
      <c r="D757" s="8" t="s">
        <v>1334</v>
      </c>
      <c r="E757" s="9" t="s">
        <v>1334</v>
      </c>
      <c r="F757" s="10" t="s">
        <v>1309</v>
      </c>
      <c r="G757" s="10">
        <v>1</v>
      </c>
      <c r="H757" s="11">
        <v>0</v>
      </c>
      <c r="I757" s="11">
        <v>1.83</v>
      </c>
      <c r="J757" s="14" t="s">
        <v>1310</v>
      </c>
      <c r="K757" s="15"/>
      <c r="L757" s="16">
        <v>44104</v>
      </c>
    </row>
    <row r="758" ht="21" customHeight="1" spans="1:12">
      <c r="A758" s="6"/>
      <c r="B758" s="7"/>
      <c r="C758" s="8" t="s">
        <v>1318</v>
      </c>
      <c r="D758" s="8" t="s">
        <v>1319</v>
      </c>
      <c r="E758" s="9" t="s">
        <v>1574</v>
      </c>
      <c r="F758" s="10" t="s">
        <v>1309</v>
      </c>
      <c r="G758" s="10">
        <v>5</v>
      </c>
      <c r="H758" s="11">
        <v>0</v>
      </c>
      <c r="I758" s="11">
        <v>2.5</v>
      </c>
      <c r="J758" s="14" t="s">
        <v>1310</v>
      </c>
      <c r="K758" s="15"/>
      <c r="L758" s="16">
        <v>44104</v>
      </c>
    </row>
    <row r="759" ht="21" customHeight="1" spans="1:12">
      <c r="A759" s="6"/>
      <c r="B759" s="7"/>
      <c r="C759" s="8" t="s">
        <v>1323</v>
      </c>
      <c r="D759" s="8" t="s">
        <v>1324</v>
      </c>
      <c r="E759" s="9" t="s">
        <v>1324</v>
      </c>
      <c r="F759" s="10" t="s">
        <v>1313</v>
      </c>
      <c r="G759" s="10">
        <v>1</v>
      </c>
      <c r="H759" s="11">
        <v>0</v>
      </c>
      <c r="I759" s="11">
        <v>0.5</v>
      </c>
      <c r="J759" s="14" t="s">
        <v>1310</v>
      </c>
      <c r="K759" s="15"/>
      <c r="L759" s="16">
        <v>44104</v>
      </c>
    </row>
    <row r="760" ht="22.7" customHeight="1" spans="1:12">
      <c r="A760" s="6"/>
      <c r="B760" s="7"/>
      <c r="C760" s="8" t="s">
        <v>1348</v>
      </c>
      <c r="D760" s="8" t="s">
        <v>1349</v>
      </c>
      <c r="E760" s="9" t="s">
        <v>1349</v>
      </c>
      <c r="F760" s="10" t="s">
        <v>1309</v>
      </c>
      <c r="G760" s="10">
        <v>1</v>
      </c>
      <c r="H760" s="11">
        <v>0</v>
      </c>
      <c r="I760" s="11">
        <v>0.26</v>
      </c>
      <c r="J760" s="14" t="s">
        <v>1310</v>
      </c>
      <c r="K760" s="15"/>
      <c r="L760" s="16">
        <v>44104</v>
      </c>
    </row>
    <row r="761" ht="17.1" customHeight="1" spans="1:12">
      <c r="A761" s="6"/>
      <c r="B761" s="7"/>
      <c r="C761" s="8" t="s">
        <v>1338</v>
      </c>
      <c r="D761" s="8" t="s">
        <v>1339</v>
      </c>
      <c r="E761" s="9" t="s">
        <v>1912</v>
      </c>
      <c r="F761" s="10" t="s">
        <v>1313</v>
      </c>
      <c r="G761" s="10">
        <v>1</v>
      </c>
      <c r="H761" s="11">
        <v>0</v>
      </c>
      <c r="I761" s="11">
        <v>0.5</v>
      </c>
      <c r="J761" s="14" t="s">
        <v>1310</v>
      </c>
      <c r="K761" s="15"/>
      <c r="L761" s="16">
        <v>44104</v>
      </c>
    </row>
    <row r="762" ht="30" customHeight="1" spans="1:12">
      <c r="A762" s="6" t="s">
        <v>212</v>
      </c>
      <c r="B762" s="7" t="s">
        <v>1913</v>
      </c>
      <c r="C762" s="8" t="s">
        <v>1421</v>
      </c>
      <c r="D762" s="8" t="s">
        <v>1422</v>
      </c>
      <c r="E762" s="9" t="s">
        <v>1914</v>
      </c>
      <c r="F762" s="10" t="s">
        <v>1416</v>
      </c>
      <c r="G762" s="10">
        <v>1</v>
      </c>
      <c r="H762" s="11">
        <v>0</v>
      </c>
      <c r="I762" s="11">
        <v>2</v>
      </c>
      <c r="J762" s="14" t="s">
        <v>1639</v>
      </c>
      <c r="K762" s="15"/>
      <c r="L762" s="16">
        <v>43957</v>
      </c>
    </row>
    <row r="763" ht="30" customHeight="1" spans="1:12">
      <c r="A763" s="6"/>
      <c r="B763" s="7" t="s">
        <v>1915</v>
      </c>
      <c r="C763" s="8" t="s">
        <v>1417</v>
      </c>
      <c r="D763" s="8" t="s">
        <v>1418</v>
      </c>
      <c r="E763" s="9" t="s">
        <v>1914</v>
      </c>
      <c r="F763" s="10" t="s">
        <v>1416</v>
      </c>
      <c r="G763" s="10">
        <v>1</v>
      </c>
      <c r="H763" s="11">
        <v>0</v>
      </c>
      <c r="I763" s="11">
        <v>3.5</v>
      </c>
      <c r="J763" s="14" t="s">
        <v>1639</v>
      </c>
      <c r="K763" s="15"/>
      <c r="L763" s="16">
        <v>43866</v>
      </c>
    </row>
    <row r="764" ht="36.2" customHeight="1" spans="1:12">
      <c r="A764" s="6"/>
      <c r="B764" s="7" t="s">
        <v>1916</v>
      </c>
      <c r="C764" s="8" t="s">
        <v>1384</v>
      </c>
      <c r="D764" s="8" t="s">
        <v>1385</v>
      </c>
      <c r="E764" s="9" t="s">
        <v>1914</v>
      </c>
      <c r="F764" s="10" t="s">
        <v>1416</v>
      </c>
      <c r="G764" s="10">
        <v>1</v>
      </c>
      <c r="H764" s="11">
        <v>0</v>
      </c>
      <c r="I764" s="11">
        <v>13</v>
      </c>
      <c r="J764" s="14" t="s">
        <v>1839</v>
      </c>
      <c r="K764" s="15"/>
      <c r="L764" s="16">
        <v>43893</v>
      </c>
    </row>
    <row r="765" ht="42" customHeight="1" spans="1:12">
      <c r="A765" s="6" t="s">
        <v>214</v>
      </c>
      <c r="B765" s="7" t="s">
        <v>1305</v>
      </c>
      <c r="C765" s="8" t="s">
        <v>1352</v>
      </c>
      <c r="D765" s="8" t="s">
        <v>1353</v>
      </c>
      <c r="E765" s="9" t="s">
        <v>1917</v>
      </c>
      <c r="F765" s="10" t="s">
        <v>1355</v>
      </c>
      <c r="G765" s="10">
        <v>33</v>
      </c>
      <c r="H765" s="11">
        <v>0</v>
      </c>
      <c r="I765" s="11">
        <v>3.96</v>
      </c>
      <c r="J765" s="14" t="s">
        <v>1310</v>
      </c>
      <c r="K765" s="15" t="s">
        <v>1918</v>
      </c>
      <c r="L765" s="16">
        <v>43891</v>
      </c>
    </row>
    <row r="766" ht="24.2" customHeight="1" spans="1:12">
      <c r="A766" s="6"/>
      <c r="B766" s="7"/>
      <c r="C766" s="8" t="s">
        <v>1342</v>
      </c>
      <c r="D766" s="8" t="s">
        <v>1343</v>
      </c>
      <c r="E766" s="9" t="s">
        <v>1919</v>
      </c>
      <c r="F766" s="10" t="s">
        <v>1309</v>
      </c>
      <c r="G766" s="10">
        <v>5</v>
      </c>
      <c r="H766" s="11">
        <v>0</v>
      </c>
      <c r="I766" s="11">
        <v>1.85</v>
      </c>
      <c r="J766" s="14" t="s">
        <v>1310</v>
      </c>
      <c r="K766" s="15" t="s">
        <v>1920</v>
      </c>
      <c r="L766" s="16">
        <v>43891</v>
      </c>
    </row>
    <row r="767" ht="24.2" customHeight="1" spans="1:12">
      <c r="A767" s="6"/>
      <c r="B767" s="7"/>
      <c r="C767" s="8" t="s">
        <v>1323</v>
      </c>
      <c r="D767" s="8" t="s">
        <v>1324</v>
      </c>
      <c r="E767" s="9" t="s">
        <v>1433</v>
      </c>
      <c r="F767" s="10" t="s">
        <v>1326</v>
      </c>
      <c r="G767" s="10">
        <v>12</v>
      </c>
      <c r="H767" s="11">
        <v>0</v>
      </c>
      <c r="I767" s="11">
        <v>2.64</v>
      </c>
      <c r="J767" s="14" t="s">
        <v>1310</v>
      </c>
      <c r="K767" s="15" t="s">
        <v>1921</v>
      </c>
      <c r="L767" s="16">
        <v>43891</v>
      </c>
    </row>
    <row r="768" ht="30" customHeight="1" spans="1:12">
      <c r="A768" s="6"/>
      <c r="B768" s="7"/>
      <c r="C768" s="8" t="s">
        <v>1412</v>
      </c>
      <c r="D768" s="8" t="s">
        <v>1413</v>
      </c>
      <c r="E768" s="9" t="s">
        <v>1595</v>
      </c>
      <c r="F768" s="10" t="s">
        <v>1922</v>
      </c>
      <c r="G768" s="10">
        <v>1</v>
      </c>
      <c r="H768" s="11">
        <v>0</v>
      </c>
      <c r="I768" s="11">
        <v>3</v>
      </c>
      <c r="J768" s="14" t="s">
        <v>1310</v>
      </c>
      <c r="K768" s="15"/>
      <c r="L768" s="16">
        <v>43891</v>
      </c>
    </row>
    <row r="769" ht="21" customHeight="1" spans="1:12">
      <c r="A769" s="6"/>
      <c r="B769" s="7"/>
      <c r="C769" s="8" t="s">
        <v>1333</v>
      </c>
      <c r="D769" s="8" t="s">
        <v>1334</v>
      </c>
      <c r="E769" s="9" t="s">
        <v>1758</v>
      </c>
      <c r="F769" s="10" t="s">
        <v>1309</v>
      </c>
      <c r="G769" s="10">
        <v>1</v>
      </c>
      <c r="H769" s="11">
        <v>0</v>
      </c>
      <c r="I769" s="11">
        <v>2</v>
      </c>
      <c r="J769" s="14" t="s">
        <v>1310</v>
      </c>
      <c r="K769" s="15"/>
      <c r="L769" s="16">
        <v>43525</v>
      </c>
    </row>
    <row r="770" ht="21" customHeight="1" spans="1:12">
      <c r="A770" s="6" t="s">
        <v>216</v>
      </c>
      <c r="B770" s="7" t="s">
        <v>1305</v>
      </c>
      <c r="C770" s="8" t="s">
        <v>1333</v>
      </c>
      <c r="D770" s="8" t="s">
        <v>1334</v>
      </c>
      <c r="E770" s="9" t="s">
        <v>1758</v>
      </c>
      <c r="F770" s="10" t="s">
        <v>1309</v>
      </c>
      <c r="G770" s="10">
        <v>1</v>
      </c>
      <c r="H770" s="11">
        <v>0</v>
      </c>
      <c r="I770" s="11">
        <v>2</v>
      </c>
      <c r="J770" s="14" t="s">
        <v>1310</v>
      </c>
      <c r="K770" s="15"/>
      <c r="L770" s="16">
        <v>43831</v>
      </c>
    </row>
    <row r="771" ht="24.2" customHeight="1" spans="1:12">
      <c r="A771" s="6"/>
      <c r="B771" s="7"/>
      <c r="C771" s="8" t="s">
        <v>1765</v>
      </c>
      <c r="D771" s="8" t="s">
        <v>1766</v>
      </c>
      <c r="E771" s="9" t="s">
        <v>1595</v>
      </c>
      <c r="F771" s="10" t="s">
        <v>1923</v>
      </c>
      <c r="G771" s="10">
        <v>1</v>
      </c>
      <c r="H771" s="11">
        <v>0</v>
      </c>
      <c r="I771" s="11">
        <v>4</v>
      </c>
      <c r="J771" s="14" t="s">
        <v>1310</v>
      </c>
      <c r="K771" s="15"/>
      <c r="L771" s="16">
        <v>43831</v>
      </c>
    </row>
    <row r="772" ht="21" customHeight="1" spans="1:12">
      <c r="A772" s="6"/>
      <c r="B772" s="7"/>
      <c r="C772" s="8" t="s">
        <v>1318</v>
      </c>
      <c r="D772" s="8" t="s">
        <v>1319</v>
      </c>
      <c r="E772" s="9" t="s">
        <v>1722</v>
      </c>
      <c r="F772" s="10" t="s">
        <v>1309</v>
      </c>
      <c r="G772" s="10">
        <v>5</v>
      </c>
      <c r="H772" s="11">
        <v>0</v>
      </c>
      <c r="I772" s="11">
        <v>2.5</v>
      </c>
      <c r="J772" s="14" t="s">
        <v>1310</v>
      </c>
      <c r="K772" s="15"/>
      <c r="L772" s="16">
        <v>43831</v>
      </c>
    </row>
    <row r="773" ht="20.1" customHeight="1" spans="1:12">
      <c r="A773" s="6"/>
      <c r="B773" s="7"/>
      <c r="C773" s="8" t="s">
        <v>1316</v>
      </c>
      <c r="D773" s="8" t="s">
        <v>1317</v>
      </c>
      <c r="E773" s="9" t="s">
        <v>1726</v>
      </c>
      <c r="F773" s="10" t="s">
        <v>1309</v>
      </c>
      <c r="G773" s="10">
        <v>1</v>
      </c>
      <c r="H773" s="11">
        <v>0</v>
      </c>
      <c r="I773" s="11">
        <v>0.4</v>
      </c>
      <c r="J773" s="14" t="s">
        <v>1310</v>
      </c>
      <c r="K773" s="15"/>
      <c r="L773" s="16">
        <v>43831</v>
      </c>
    </row>
    <row r="774" ht="30" customHeight="1" spans="1:12">
      <c r="A774" s="6"/>
      <c r="B774" s="7"/>
      <c r="C774" s="8" t="s">
        <v>1412</v>
      </c>
      <c r="D774" s="8" t="s">
        <v>1413</v>
      </c>
      <c r="E774" s="9" t="s">
        <v>1595</v>
      </c>
      <c r="F774" s="10" t="s">
        <v>1922</v>
      </c>
      <c r="G774" s="10">
        <v>1</v>
      </c>
      <c r="H774" s="11">
        <v>0</v>
      </c>
      <c r="I774" s="11">
        <v>6</v>
      </c>
      <c r="J774" s="14" t="s">
        <v>1310</v>
      </c>
      <c r="K774" s="15"/>
      <c r="L774" s="16">
        <v>43831</v>
      </c>
    </row>
    <row r="775" ht="20.1" customHeight="1" spans="1:12">
      <c r="A775" s="6"/>
      <c r="B775" s="7"/>
      <c r="C775" s="8" t="s">
        <v>1338</v>
      </c>
      <c r="D775" s="8" t="s">
        <v>1339</v>
      </c>
      <c r="E775" s="9" t="s">
        <v>1341</v>
      </c>
      <c r="F775" s="10" t="s">
        <v>1341</v>
      </c>
      <c r="G775" s="10">
        <v>5</v>
      </c>
      <c r="H775" s="11">
        <v>0</v>
      </c>
      <c r="I775" s="11">
        <v>1</v>
      </c>
      <c r="J775" s="14" t="s">
        <v>1310</v>
      </c>
      <c r="K775" s="15"/>
      <c r="L775" s="16">
        <v>43831</v>
      </c>
    </row>
    <row r="776" ht="24.2" customHeight="1" spans="1:12">
      <c r="A776" s="6"/>
      <c r="B776" s="7"/>
      <c r="C776" s="8" t="s">
        <v>1323</v>
      </c>
      <c r="D776" s="8" t="s">
        <v>1324</v>
      </c>
      <c r="E776" s="9" t="s">
        <v>1433</v>
      </c>
      <c r="F776" s="10" t="s">
        <v>1326</v>
      </c>
      <c r="G776" s="10">
        <v>12</v>
      </c>
      <c r="H776" s="11">
        <v>0</v>
      </c>
      <c r="I776" s="11">
        <v>2.4</v>
      </c>
      <c r="J776" s="14" t="s">
        <v>1310</v>
      </c>
      <c r="K776" s="15" t="s">
        <v>1924</v>
      </c>
      <c r="L776" s="16">
        <v>43831</v>
      </c>
    </row>
    <row r="777" ht="29.1" customHeight="1" spans="1:12">
      <c r="A777" s="6"/>
      <c r="B777" s="7"/>
      <c r="C777" s="8" t="s">
        <v>1342</v>
      </c>
      <c r="D777" s="8" t="s">
        <v>1343</v>
      </c>
      <c r="E777" s="9" t="s">
        <v>1919</v>
      </c>
      <c r="F777" s="10" t="s">
        <v>1322</v>
      </c>
      <c r="G777" s="10">
        <v>2</v>
      </c>
      <c r="H777" s="11">
        <v>0</v>
      </c>
      <c r="I777" s="11">
        <v>1</v>
      </c>
      <c r="J777" s="14" t="s">
        <v>1310</v>
      </c>
      <c r="K777" s="15" t="s">
        <v>1925</v>
      </c>
      <c r="L777" s="16">
        <v>43773</v>
      </c>
    </row>
    <row r="778" ht="20.1" customHeight="1" spans="1:12">
      <c r="A778" s="27" t="s">
        <v>218</v>
      </c>
      <c r="B778" s="34" t="s">
        <v>1305</v>
      </c>
      <c r="C778" s="8" t="s">
        <v>1345</v>
      </c>
      <c r="D778" s="8" t="s">
        <v>1346</v>
      </c>
      <c r="E778" s="9" t="s">
        <v>1926</v>
      </c>
      <c r="F778" s="10" t="s">
        <v>1309</v>
      </c>
      <c r="G778" s="10">
        <v>2</v>
      </c>
      <c r="H778" s="11">
        <v>0</v>
      </c>
      <c r="I778" s="11">
        <v>0.4</v>
      </c>
      <c r="J778" s="14" t="s">
        <v>1310</v>
      </c>
      <c r="K778" s="15"/>
      <c r="L778" s="16">
        <v>43891</v>
      </c>
    </row>
    <row r="779" ht="20.1" customHeight="1" spans="1:12">
      <c r="A779" s="27"/>
      <c r="B779" s="27"/>
      <c r="C779" s="8" t="s">
        <v>1329</v>
      </c>
      <c r="D779" s="8" t="s">
        <v>1330</v>
      </c>
      <c r="E779" s="9" t="s">
        <v>1927</v>
      </c>
      <c r="F779" s="10" t="s">
        <v>1309</v>
      </c>
      <c r="G779" s="10">
        <v>1</v>
      </c>
      <c r="H779" s="11">
        <v>0</v>
      </c>
      <c r="I779" s="11">
        <v>0.6</v>
      </c>
      <c r="J779" s="14" t="s">
        <v>1310</v>
      </c>
      <c r="K779" s="15"/>
      <c r="L779" s="16">
        <v>43891</v>
      </c>
    </row>
    <row r="780" ht="22.7" customHeight="1" spans="1:12">
      <c r="A780" s="33"/>
      <c r="B780" s="33"/>
      <c r="C780" s="8" t="s">
        <v>1342</v>
      </c>
      <c r="D780" s="8" t="s">
        <v>1343</v>
      </c>
      <c r="E780" s="9" t="s">
        <v>1928</v>
      </c>
      <c r="F780" s="10" t="s">
        <v>1322</v>
      </c>
      <c r="G780" s="10">
        <v>1</v>
      </c>
      <c r="H780" s="11">
        <v>0</v>
      </c>
      <c r="I780" s="11">
        <v>0.72</v>
      </c>
      <c r="J780" s="14" t="s">
        <v>1310</v>
      </c>
      <c r="K780" s="15"/>
      <c r="L780" s="16">
        <v>43862</v>
      </c>
    </row>
    <row r="781" ht="17.1" customHeight="1" spans="1:12">
      <c r="A781" s="27" t="s">
        <v>218</v>
      </c>
      <c r="B781" s="34" t="s">
        <v>1305</v>
      </c>
      <c r="C781" s="8" t="s">
        <v>1323</v>
      </c>
      <c r="D781" s="8" t="s">
        <v>1324</v>
      </c>
      <c r="E781" s="9" t="s">
        <v>1552</v>
      </c>
      <c r="F781" s="10" t="s">
        <v>1326</v>
      </c>
      <c r="G781" s="10">
        <v>25</v>
      </c>
      <c r="H781" s="11">
        <v>0</v>
      </c>
      <c r="I781" s="11">
        <v>0.75</v>
      </c>
      <c r="J781" s="14" t="s">
        <v>1310</v>
      </c>
      <c r="K781" s="15"/>
      <c r="L781" s="16">
        <v>43840</v>
      </c>
    </row>
    <row r="782" ht="17.1" customHeight="1" spans="1:12">
      <c r="A782" s="27"/>
      <c r="B782" s="27"/>
      <c r="C782" s="8"/>
      <c r="D782" s="8"/>
      <c r="E782" s="9" t="s">
        <v>1929</v>
      </c>
      <c r="F782" s="10" t="s">
        <v>1326</v>
      </c>
      <c r="G782" s="10">
        <v>10</v>
      </c>
      <c r="H782" s="11">
        <v>0</v>
      </c>
      <c r="I782" s="11">
        <v>0.3</v>
      </c>
      <c r="J782" s="14" t="s">
        <v>1310</v>
      </c>
      <c r="K782" s="15"/>
      <c r="L782" s="16">
        <v>43840</v>
      </c>
    </row>
    <row r="783" ht="21" customHeight="1" spans="1:12">
      <c r="A783" s="27"/>
      <c r="B783" s="27"/>
      <c r="C783" s="8" t="s">
        <v>1338</v>
      </c>
      <c r="D783" s="8" t="s">
        <v>1339</v>
      </c>
      <c r="E783" s="9" t="s">
        <v>1834</v>
      </c>
      <c r="F783" s="10" t="s">
        <v>1341</v>
      </c>
      <c r="G783" s="10">
        <v>100</v>
      </c>
      <c r="H783" s="11">
        <v>0</v>
      </c>
      <c r="I783" s="11">
        <v>1</v>
      </c>
      <c r="J783" s="14" t="s">
        <v>1310</v>
      </c>
      <c r="K783" s="15"/>
      <c r="L783" s="16">
        <v>43840</v>
      </c>
    </row>
    <row r="784" ht="39" customHeight="1" spans="1:12">
      <c r="A784" s="27"/>
      <c r="B784" s="27"/>
      <c r="C784" s="8" t="s">
        <v>1417</v>
      </c>
      <c r="D784" s="8" t="s">
        <v>1418</v>
      </c>
      <c r="E784" s="9" t="s">
        <v>521</v>
      </c>
      <c r="F784" s="10" t="s">
        <v>1621</v>
      </c>
      <c r="G784" s="10">
        <v>1</v>
      </c>
      <c r="H784" s="11">
        <v>0</v>
      </c>
      <c r="I784" s="11">
        <v>14.4</v>
      </c>
      <c r="J784" s="14" t="s">
        <v>1839</v>
      </c>
      <c r="K784" s="15"/>
      <c r="L784" s="16">
        <v>43840</v>
      </c>
    </row>
    <row r="785" ht="24.2" customHeight="1" spans="1:12">
      <c r="A785" s="27"/>
      <c r="B785" s="27"/>
      <c r="C785" s="8" t="s">
        <v>1357</v>
      </c>
      <c r="D785" s="8" t="s">
        <v>1358</v>
      </c>
      <c r="E785" s="9" t="s">
        <v>1930</v>
      </c>
      <c r="F785" s="10" t="s">
        <v>1621</v>
      </c>
      <c r="G785" s="10">
        <v>1</v>
      </c>
      <c r="H785" s="11">
        <v>0</v>
      </c>
      <c r="I785" s="11">
        <v>5</v>
      </c>
      <c r="J785" s="14" t="s">
        <v>1310</v>
      </c>
      <c r="K785" s="15"/>
      <c r="L785" s="16">
        <v>44135</v>
      </c>
    </row>
    <row r="786" ht="24.2" customHeight="1" spans="1:12">
      <c r="A786" s="27"/>
      <c r="B786" s="27"/>
      <c r="C786" s="8" t="s">
        <v>1421</v>
      </c>
      <c r="D786" s="8" t="s">
        <v>1422</v>
      </c>
      <c r="E786" s="9" t="s">
        <v>1930</v>
      </c>
      <c r="F786" s="10" t="s">
        <v>1313</v>
      </c>
      <c r="G786" s="10">
        <v>1</v>
      </c>
      <c r="H786" s="11">
        <v>0</v>
      </c>
      <c r="I786" s="11">
        <v>2</v>
      </c>
      <c r="J786" s="14" t="s">
        <v>1310</v>
      </c>
      <c r="K786" s="15"/>
      <c r="L786" s="16">
        <v>43983</v>
      </c>
    </row>
    <row r="787" ht="24.2" customHeight="1" spans="1:12">
      <c r="A787" s="27"/>
      <c r="B787" s="27"/>
      <c r="C787" s="8" t="s">
        <v>1765</v>
      </c>
      <c r="D787" s="8" t="s">
        <v>1766</v>
      </c>
      <c r="E787" s="9" t="s">
        <v>1931</v>
      </c>
      <c r="F787" s="10" t="s">
        <v>1313</v>
      </c>
      <c r="G787" s="10">
        <v>1</v>
      </c>
      <c r="H787" s="11">
        <v>0</v>
      </c>
      <c r="I787" s="11">
        <v>5</v>
      </c>
      <c r="J787" s="14" t="s">
        <v>1310</v>
      </c>
      <c r="K787" s="15"/>
      <c r="L787" s="16">
        <v>44136</v>
      </c>
    </row>
    <row r="788" ht="23.1" customHeight="1" spans="1:12">
      <c r="A788" s="27"/>
      <c r="B788" s="27"/>
      <c r="C788" s="8" t="s">
        <v>1336</v>
      </c>
      <c r="D788" s="8" t="s">
        <v>1337</v>
      </c>
      <c r="E788" s="9" t="s">
        <v>516</v>
      </c>
      <c r="F788" s="10" t="s">
        <v>1313</v>
      </c>
      <c r="G788" s="10">
        <v>1</v>
      </c>
      <c r="H788" s="11">
        <v>0</v>
      </c>
      <c r="I788" s="11">
        <v>1</v>
      </c>
      <c r="J788" s="14" t="s">
        <v>1310</v>
      </c>
      <c r="K788" s="15"/>
      <c r="L788" s="16">
        <v>43840</v>
      </c>
    </row>
    <row r="789" ht="22.7" customHeight="1" spans="1:12">
      <c r="A789" s="27"/>
      <c r="B789" s="27"/>
      <c r="C789" s="8" t="s">
        <v>1735</v>
      </c>
      <c r="D789" s="8" t="s">
        <v>1736</v>
      </c>
      <c r="E789" s="9" t="s">
        <v>1932</v>
      </c>
      <c r="F789" s="10" t="s">
        <v>1309</v>
      </c>
      <c r="G789" s="10">
        <v>1</v>
      </c>
      <c r="H789" s="11">
        <v>0</v>
      </c>
      <c r="I789" s="11">
        <v>0.25</v>
      </c>
      <c r="J789" s="14" t="s">
        <v>1310</v>
      </c>
      <c r="K789" s="15"/>
      <c r="L789" s="16">
        <v>43840</v>
      </c>
    </row>
    <row r="790" ht="36.2" customHeight="1" spans="1:12">
      <c r="A790" s="27"/>
      <c r="B790" s="27"/>
      <c r="C790" s="8" t="s">
        <v>1454</v>
      </c>
      <c r="D790" s="8" t="s">
        <v>1455</v>
      </c>
      <c r="E790" s="9" t="s">
        <v>1933</v>
      </c>
      <c r="F790" s="10" t="s">
        <v>1452</v>
      </c>
      <c r="G790" s="10">
        <v>1</v>
      </c>
      <c r="H790" s="11">
        <v>0</v>
      </c>
      <c r="I790" s="11">
        <v>18</v>
      </c>
      <c r="J790" s="14" t="s">
        <v>1839</v>
      </c>
      <c r="K790" s="15"/>
      <c r="L790" s="16">
        <v>43892</v>
      </c>
    </row>
    <row r="791" ht="22.7" customHeight="1" spans="1:12">
      <c r="A791" s="33"/>
      <c r="B791" s="33"/>
      <c r="C791" s="8" t="s">
        <v>1311</v>
      </c>
      <c r="D791" s="8" t="s">
        <v>1312</v>
      </c>
      <c r="E791" s="9" t="s">
        <v>1934</v>
      </c>
      <c r="F791" s="10" t="s">
        <v>1313</v>
      </c>
      <c r="G791" s="10">
        <v>1</v>
      </c>
      <c r="H791" s="11">
        <v>0</v>
      </c>
      <c r="I791" s="11">
        <v>1.5</v>
      </c>
      <c r="J791" s="14" t="s">
        <v>1310</v>
      </c>
      <c r="K791" s="15"/>
      <c r="L791" s="16">
        <v>43891</v>
      </c>
    </row>
    <row r="792" ht="22.7" customHeight="1" spans="1:12">
      <c r="A792" s="6" t="s">
        <v>220</v>
      </c>
      <c r="B792" s="7" t="s">
        <v>1305</v>
      </c>
      <c r="C792" s="8" t="s">
        <v>1345</v>
      </c>
      <c r="D792" s="8" t="s">
        <v>1346</v>
      </c>
      <c r="E792" s="9" t="s">
        <v>1935</v>
      </c>
      <c r="F792" s="10" t="s">
        <v>1309</v>
      </c>
      <c r="G792" s="10">
        <v>7</v>
      </c>
      <c r="H792" s="11">
        <v>0</v>
      </c>
      <c r="I792" s="11">
        <v>0.7</v>
      </c>
      <c r="J792" s="14" t="s">
        <v>1310</v>
      </c>
      <c r="K792" s="15" t="s">
        <v>1523</v>
      </c>
      <c r="L792" s="16">
        <v>43922</v>
      </c>
    </row>
    <row r="793" ht="17.1" customHeight="1" spans="1:12">
      <c r="A793" s="6"/>
      <c r="B793" s="7"/>
      <c r="C793" s="8" t="s">
        <v>1352</v>
      </c>
      <c r="D793" s="8" t="s">
        <v>1353</v>
      </c>
      <c r="E793" s="9" t="s">
        <v>1353</v>
      </c>
      <c r="F793" s="10" t="s">
        <v>1313</v>
      </c>
      <c r="G793" s="10">
        <v>1</v>
      </c>
      <c r="H793" s="11">
        <v>0</v>
      </c>
      <c r="I793" s="11">
        <v>30</v>
      </c>
      <c r="J793" s="14" t="s">
        <v>1310</v>
      </c>
      <c r="K793" s="15" t="s">
        <v>1353</v>
      </c>
      <c r="L793" s="16">
        <v>43885</v>
      </c>
    </row>
    <row r="794" ht="24.2" customHeight="1" spans="1:12">
      <c r="A794" s="6"/>
      <c r="B794" s="7"/>
      <c r="C794" s="8" t="s">
        <v>1357</v>
      </c>
      <c r="D794" s="8" t="s">
        <v>1358</v>
      </c>
      <c r="E794" s="9" t="s">
        <v>1936</v>
      </c>
      <c r="F794" s="10" t="s">
        <v>1313</v>
      </c>
      <c r="G794" s="10">
        <v>1</v>
      </c>
      <c r="H794" s="11">
        <v>0</v>
      </c>
      <c r="I794" s="11">
        <v>2</v>
      </c>
      <c r="J794" s="14" t="s">
        <v>1310</v>
      </c>
      <c r="K794" s="15" t="s">
        <v>1773</v>
      </c>
      <c r="L794" s="16">
        <v>43481</v>
      </c>
    </row>
    <row r="795" ht="24.2" customHeight="1" spans="1:12">
      <c r="A795" s="6"/>
      <c r="B795" s="7"/>
      <c r="C795" s="8" t="s">
        <v>1421</v>
      </c>
      <c r="D795" s="8" t="s">
        <v>1422</v>
      </c>
      <c r="E795" s="9" t="s">
        <v>1556</v>
      </c>
      <c r="F795" s="10" t="s">
        <v>1313</v>
      </c>
      <c r="G795" s="10">
        <v>1</v>
      </c>
      <c r="H795" s="11">
        <v>0</v>
      </c>
      <c r="I795" s="11">
        <v>2</v>
      </c>
      <c r="J795" s="14" t="s">
        <v>1310</v>
      </c>
      <c r="K795" s="15" t="s">
        <v>1937</v>
      </c>
      <c r="L795" s="16">
        <v>43586</v>
      </c>
    </row>
    <row r="796" ht="24.2" customHeight="1" spans="1:12">
      <c r="A796" s="6"/>
      <c r="B796" s="7"/>
      <c r="C796" s="8" t="s">
        <v>1417</v>
      </c>
      <c r="D796" s="8" t="s">
        <v>1418</v>
      </c>
      <c r="E796" s="9" t="s">
        <v>1938</v>
      </c>
      <c r="F796" s="10" t="s">
        <v>1416</v>
      </c>
      <c r="G796" s="10">
        <v>1</v>
      </c>
      <c r="H796" s="11">
        <v>0</v>
      </c>
      <c r="I796" s="11">
        <v>23</v>
      </c>
      <c r="J796" s="14" t="s">
        <v>1310</v>
      </c>
      <c r="K796" s="15" t="s">
        <v>1938</v>
      </c>
      <c r="L796" s="16">
        <v>43840</v>
      </c>
    </row>
    <row r="797" ht="24.2" customHeight="1" spans="1:12">
      <c r="A797" s="6"/>
      <c r="B797" s="7"/>
      <c r="C797" s="8" t="s">
        <v>1384</v>
      </c>
      <c r="D797" s="8" t="s">
        <v>1385</v>
      </c>
      <c r="E797" s="9" t="s">
        <v>1385</v>
      </c>
      <c r="F797" s="10" t="s">
        <v>1416</v>
      </c>
      <c r="G797" s="10">
        <v>1</v>
      </c>
      <c r="H797" s="11">
        <v>0</v>
      </c>
      <c r="I797" s="11">
        <v>29</v>
      </c>
      <c r="J797" s="14" t="s">
        <v>1310</v>
      </c>
      <c r="K797" s="15" t="s">
        <v>1939</v>
      </c>
      <c r="L797" s="16">
        <v>43871</v>
      </c>
    </row>
    <row r="798" ht="22.7" customHeight="1" spans="1:12">
      <c r="A798" s="6"/>
      <c r="B798" s="7"/>
      <c r="C798" s="8" t="s">
        <v>1318</v>
      </c>
      <c r="D798" s="8" t="s">
        <v>1319</v>
      </c>
      <c r="E798" s="9" t="s">
        <v>1940</v>
      </c>
      <c r="F798" s="10" t="s">
        <v>1309</v>
      </c>
      <c r="G798" s="10">
        <v>47</v>
      </c>
      <c r="H798" s="11">
        <v>0</v>
      </c>
      <c r="I798" s="11">
        <v>28.2</v>
      </c>
      <c r="J798" s="14" t="s">
        <v>1310</v>
      </c>
      <c r="K798" s="15" t="s">
        <v>1319</v>
      </c>
      <c r="L798" s="16">
        <v>43514</v>
      </c>
    </row>
    <row r="799" ht="17.1" customHeight="1" spans="1:12">
      <c r="A799" s="6"/>
      <c r="B799" s="7"/>
      <c r="C799" s="8" t="s">
        <v>1342</v>
      </c>
      <c r="D799" s="8" t="s">
        <v>1343</v>
      </c>
      <c r="E799" s="9" t="s">
        <v>1941</v>
      </c>
      <c r="F799" s="10" t="s">
        <v>1322</v>
      </c>
      <c r="G799" s="10">
        <v>21</v>
      </c>
      <c r="H799" s="11">
        <v>0</v>
      </c>
      <c r="I799" s="11">
        <v>15.75</v>
      </c>
      <c r="J799" s="14" t="s">
        <v>1310</v>
      </c>
      <c r="K799" s="15" t="s">
        <v>1343</v>
      </c>
      <c r="L799" s="16">
        <v>43952</v>
      </c>
    </row>
    <row r="800" ht="17.1" customHeight="1" spans="1:12">
      <c r="A800" s="6"/>
      <c r="B800" s="7"/>
      <c r="C800" s="8" t="s">
        <v>1331</v>
      </c>
      <c r="D800" s="8" t="s">
        <v>1332</v>
      </c>
      <c r="E800" s="9" t="s">
        <v>1940</v>
      </c>
      <c r="F800" s="10" t="s">
        <v>1309</v>
      </c>
      <c r="G800" s="10">
        <v>2</v>
      </c>
      <c r="H800" s="11">
        <v>0</v>
      </c>
      <c r="I800" s="11">
        <v>3</v>
      </c>
      <c r="J800" s="14" t="s">
        <v>1310</v>
      </c>
      <c r="K800" s="15" t="s">
        <v>1942</v>
      </c>
      <c r="L800" s="16">
        <v>43774</v>
      </c>
    </row>
    <row r="801" ht="17.1" customHeight="1" spans="1:12">
      <c r="A801" s="6"/>
      <c r="B801" s="7"/>
      <c r="C801" s="8"/>
      <c r="D801" s="8"/>
      <c r="E801" s="9"/>
      <c r="F801" s="10"/>
      <c r="G801" s="10"/>
      <c r="H801" s="11"/>
      <c r="I801" s="11">
        <v>2</v>
      </c>
      <c r="J801" s="14" t="s">
        <v>1310</v>
      </c>
      <c r="K801" s="15" t="s">
        <v>1942</v>
      </c>
      <c r="L801" s="16">
        <v>43617</v>
      </c>
    </row>
    <row r="802" ht="17.1" customHeight="1" spans="1:12">
      <c r="A802" s="6"/>
      <c r="B802" s="7"/>
      <c r="C802" s="8" t="s">
        <v>1320</v>
      </c>
      <c r="D802" s="8" t="s">
        <v>1321</v>
      </c>
      <c r="E802" s="9" t="s">
        <v>1943</v>
      </c>
      <c r="F802" s="10" t="s">
        <v>1309</v>
      </c>
      <c r="G802" s="10">
        <v>1</v>
      </c>
      <c r="H802" s="11">
        <v>0</v>
      </c>
      <c r="I802" s="11">
        <v>1.4</v>
      </c>
      <c r="J802" s="14" t="s">
        <v>1310</v>
      </c>
      <c r="K802" s="15" t="s">
        <v>1944</v>
      </c>
      <c r="L802" s="16">
        <v>44259</v>
      </c>
    </row>
    <row r="803" ht="17.1" customHeight="1" spans="1:12">
      <c r="A803" s="6"/>
      <c r="B803" s="7"/>
      <c r="C803" s="8"/>
      <c r="D803" s="8"/>
      <c r="E803" s="9"/>
      <c r="F803" s="10"/>
      <c r="G803" s="10"/>
      <c r="H803" s="11"/>
      <c r="I803" s="11">
        <v>2</v>
      </c>
      <c r="J803" s="14" t="s">
        <v>1310</v>
      </c>
      <c r="K803" s="15" t="s">
        <v>1944</v>
      </c>
      <c r="L803" s="16">
        <v>43955</v>
      </c>
    </row>
    <row r="804" ht="21.95" customHeight="1" spans="1:12">
      <c r="A804" s="6"/>
      <c r="B804" s="7"/>
      <c r="C804" s="8" t="s">
        <v>1525</v>
      </c>
      <c r="D804" s="8" t="s">
        <v>1526</v>
      </c>
      <c r="E804" s="9" t="s">
        <v>1526</v>
      </c>
      <c r="F804" s="10" t="s">
        <v>1341</v>
      </c>
      <c r="G804" s="10">
        <v>1</v>
      </c>
      <c r="H804" s="11">
        <v>0</v>
      </c>
      <c r="I804" s="11">
        <v>3</v>
      </c>
      <c r="J804" s="14" t="s">
        <v>1310</v>
      </c>
      <c r="K804" s="15" t="s">
        <v>1526</v>
      </c>
      <c r="L804" s="16">
        <v>43908</v>
      </c>
    </row>
    <row r="805" ht="24.2" customHeight="1" spans="1:12">
      <c r="A805" s="6"/>
      <c r="B805" s="7"/>
      <c r="C805" s="8" t="s">
        <v>1363</v>
      </c>
      <c r="D805" s="8" t="s">
        <v>1364</v>
      </c>
      <c r="E805" s="9" t="s">
        <v>1365</v>
      </c>
      <c r="F805" s="10" t="s">
        <v>1309</v>
      </c>
      <c r="G805" s="10">
        <v>1</v>
      </c>
      <c r="H805" s="11">
        <v>0</v>
      </c>
      <c r="I805" s="11">
        <v>0.3</v>
      </c>
      <c r="J805" s="14" t="s">
        <v>1310</v>
      </c>
      <c r="K805" s="15" t="s">
        <v>1945</v>
      </c>
      <c r="L805" s="16">
        <v>44026</v>
      </c>
    </row>
    <row r="806" ht="21" customHeight="1" spans="1:12">
      <c r="A806" s="6"/>
      <c r="B806" s="7"/>
      <c r="C806" s="8" t="s">
        <v>1323</v>
      </c>
      <c r="D806" s="8" t="s">
        <v>1324</v>
      </c>
      <c r="E806" s="9" t="s">
        <v>1591</v>
      </c>
      <c r="F806" s="10" t="s">
        <v>1326</v>
      </c>
      <c r="G806" s="10">
        <v>25</v>
      </c>
      <c r="H806" s="11">
        <v>0</v>
      </c>
      <c r="I806" s="11">
        <v>1</v>
      </c>
      <c r="J806" s="14" t="s">
        <v>1310</v>
      </c>
      <c r="K806" s="15" t="s">
        <v>1324</v>
      </c>
      <c r="L806" s="16">
        <v>43844</v>
      </c>
    </row>
    <row r="807" ht="21" customHeight="1" spans="1:12">
      <c r="A807" s="6"/>
      <c r="B807" s="7"/>
      <c r="C807" s="8" t="s">
        <v>1338</v>
      </c>
      <c r="D807" s="8" t="s">
        <v>1339</v>
      </c>
      <c r="E807" s="9" t="s">
        <v>1912</v>
      </c>
      <c r="F807" s="10" t="s">
        <v>1341</v>
      </c>
      <c r="G807" s="10">
        <v>40</v>
      </c>
      <c r="H807" s="11">
        <v>0</v>
      </c>
      <c r="I807" s="11">
        <v>0.8</v>
      </c>
      <c r="J807" s="14" t="s">
        <v>1310</v>
      </c>
      <c r="K807" s="15" t="s">
        <v>1912</v>
      </c>
      <c r="L807" s="16">
        <v>43867</v>
      </c>
    </row>
    <row r="808" ht="24.2" customHeight="1" spans="1:12">
      <c r="A808" s="6"/>
      <c r="B808" s="7"/>
      <c r="C808" s="8" t="s">
        <v>1336</v>
      </c>
      <c r="D808" s="8" t="s">
        <v>1337</v>
      </c>
      <c r="E808" s="9" t="s">
        <v>1946</v>
      </c>
      <c r="F808" s="10" t="s">
        <v>1313</v>
      </c>
      <c r="G808" s="10">
        <v>1</v>
      </c>
      <c r="H808" s="11">
        <v>0</v>
      </c>
      <c r="I808" s="11">
        <v>6</v>
      </c>
      <c r="J808" s="14" t="s">
        <v>1310</v>
      </c>
      <c r="K808" s="15" t="s">
        <v>1947</v>
      </c>
      <c r="L808" s="16">
        <v>43853</v>
      </c>
    </row>
    <row r="809" ht="24.2" customHeight="1" spans="1:12">
      <c r="A809" s="6"/>
      <c r="B809" s="7"/>
      <c r="C809" s="8" t="s">
        <v>1329</v>
      </c>
      <c r="D809" s="8" t="s">
        <v>1330</v>
      </c>
      <c r="E809" s="9" t="s">
        <v>1935</v>
      </c>
      <c r="F809" s="10" t="s">
        <v>1309</v>
      </c>
      <c r="G809" s="10">
        <v>4</v>
      </c>
      <c r="H809" s="11">
        <v>0</v>
      </c>
      <c r="I809" s="11">
        <v>1.4</v>
      </c>
      <c r="J809" s="14" t="s">
        <v>1310</v>
      </c>
      <c r="K809" s="15" t="s">
        <v>1948</v>
      </c>
      <c r="L809" s="16">
        <v>43867</v>
      </c>
    </row>
    <row r="810" ht="24.2" customHeight="1" spans="1:12">
      <c r="A810" s="6"/>
      <c r="B810" s="7" t="s">
        <v>1949</v>
      </c>
      <c r="C810" s="8" t="s">
        <v>1642</v>
      </c>
      <c r="D810" s="8" t="s">
        <v>1643</v>
      </c>
      <c r="E810" s="9" t="s">
        <v>1643</v>
      </c>
      <c r="F810" s="10" t="s">
        <v>1416</v>
      </c>
      <c r="G810" s="10">
        <v>1</v>
      </c>
      <c r="H810" s="11">
        <v>0.04</v>
      </c>
      <c r="I810" s="11">
        <v>400</v>
      </c>
      <c r="J810" s="14" t="s">
        <v>1639</v>
      </c>
      <c r="K810" s="15" t="s">
        <v>1949</v>
      </c>
      <c r="L810" s="16">
        <v>43862</v>
      </c>
    </row>
    <row r="811" ht="36.2" customHeight="1" spans="1:12">
      <c r="A811" s="6"/>
      <c r="B811" s="7" t="s">
        <v>1950</v>
      </c>
      <c r="C811" s="8" t="s">
        <v>1951</v>
      </c>
      <c r="D811" s="8" t="s">
        <v>1952</v>
      </c>
      <c r="E811" s="9" t="s">
        <v>1953</v>
      </c>
      <c r="F811" s="10" t="s">
        <v>1313</v>
      </c>
      <c r="G811" s="10">
        <v>1</v>
      </c>
      <c r="H811" s="11">
        <v>0.06</v>
      </c>
      <c r="I811" s="11">
        <v>600</v>
      </c>
      <c r="J811" s="14" t="s">
        <v>1639</v>
      </c>
      <c r="K811" s="15" t="s">
        <v>1950</v>
      </c>
      <c r="L811" s="16">
        <v>43844</v>
      </c>
    </row>
    <row r="812" ht="20.1" customHeight="1" spans="1:12">
      <c r="A812" s="6" t="s">
        <v>222</v>
      </c>
      <c r="B812" s="7" t="s">
        <v>1305</v>
      </c>
      <c r="C812" s="8" t="s">
        <v>1338</v>
      </c>
      <c r="D812" s="8" t="s">
        <v>1339</v>
      </c>
      <c r="E812" s="9" t="s">
        <v>1308</v>
      </c>
      <c r="F812" s="10" t="s">
        <v>1313</v>
      </c>
      <c r="G812" s="10">
        <v>1</v>
      </c>
      <c r="H812" s="11">
        <v>1</v>
      </c>
      <c r="I812" s="11">
        <v>10000</v>
      </c>
      <c r="J812" s="14" t="s">
        <v>1310</v>
      </c>
      <c r="K812" s="15"/>
      <c r="L812" s="16">
        <v>43862</v>
      </c>
    </row>
    <row r="813" ht="20.1" customHeight="1" spans="1:12">
      <c r="A813" s="6"/>
      <c r="B813" s="7"/>
      <c r="C813" s="8" t="s">
        <v>1314</v>
      </c>
      <c r="D813" s="8" t="s">
        <v>1315</v>
      </c>
      <c r="E813" s="9" t="s">
        <v>1308</v>
      </c>
      <c r="F813" s="10" t="s">
        <v>1313</v>
      </c>
      <c r="G813" s="10">
        <v>1</v>
      </c>
      <c r="H813" s="11">
        <v>0.5</v>
      </c>
      <c r="I813" s="11">
        <v>5000</v>
      </c>
      <c r="J813" s="14" t="s">
        <v>1310</v>
      </c>
      <c r="K813" s="15"/>
      <c r="L813" s="16">
        <v>43862</v>
      </c>
    </row>
    <row r="814" ht="20.1" customHeight="1" spans="1:12">
      <c r="A814" s="6"/>
      <c r="B814" s="7"/>
      <c r="C814" s="8" t="s">
        <v>1336</v>
      </c>
      <c r="D814" s="8" t="s">
        <v>1337</v>
      </c>
      <c r="E814" s="9" t="s">
        <v>1308</v>
      </c>
      <c r="F814" s="10" t="s">
        <v>1313</v>
      </c>
      <c r="G814" s="10">
        <v>1</v>
      </c>
      <c r="H814" s="11">
        <v>1</v>
      </c>
      <c r="I814" s="11">
        <v>10000</v>
      </c>
      <c r="J814" s="14" t="s">
        <v>1310</v>
      </c>
      <c r="K814" s="15"/>
      <c r="L814" s="16">
        <v>43862</v>
      </c>
    </row>
    <row r="815" ht="24.2" customHeight="1" spans="1:12">
      <c r="A815" s="6"/>
      <c r="B815" s="7"/>
      <c r="C815" s="8" t="s">
        <v>1412</v>
      </c>
      <c r="D815" s="8" t="s">
        <v>1413</v>
      </c>
      <c r="E815" s="9" t="s">
        <v>1308</v>
      </c>
      <c r="F815" s="10" t="s">
        <v>1313</v>
      </c>
      <c r="G815" s="10">
        <v>1</v>
      </c>
      <c r="H815" s="11">
        <v>0.5</v>
      </c>
      <c r="I815" s="11">
        <v>5000</v>
      </c>
      <c r="J815" s="14" t="s">
        <v>1310</v>
      </c>
      <c r="K815" s="15"/>
      <c r="L815" s="16">
        <v>43862</v>
      </c>
    </row>
    <row r="816" ht="24.2" customHeight="1" spans="1:12">
      <c r="A816" s="6" t="s">
        <v>224</v>
      </c>
      <c r="B816" s="7" t="s">
        <v>1305</v>
      </c>
      <c r="C816" s="8" t="s">
        <v>1336</v>
      </c>
      <c r="D816" s="8" t="s">
        <v>1337</v>
      </c>
      <c r="E816" s="9" t="s">
        <v>1954</v>
      </c>
      <c r="F816" s="10" t="s">
        <v>1313</v>
      </c>
      <c r="G816" s="10">
        <v>1</v>
      </c>
      <c r="H816" s="11">
        <v>0</v>
      </c>
      <c r="I816" s="11">
        <v>10</v>
      </c>
      <c r="J816" s="14" t="s">
        <v>1310</v>
      </c>
      <c r="K816" s="15" t="s">
        <v>1955</v>
      </c>
      <c r="L816" s="16">
        <v>44075</v>
      </c>
    </row>
    <row r="817" ht="17.1" customHeight="1" spans="1:12">
      <c r="A817" s="6"/>
      <c r="B817" s="7"/>
      <c r="C817" s="8" t="s">
        <v>1345</v>
      </c>
      <c r="D817" s="8" t="s">
        <v>1346</v>
      </c>
      <c r="E817" s="9" t="s">
        <v>1523</v>
      </c>
      <c r="F817" s="10" t="s">
        <v>1309</v>
      </c>
      <c r="G817" s="10">
        <v>2</v>
      </c>
      <c r="H817" s="11">
        <v>0</v>
      </c>
      <c r="I817" s="11">
        <v>0.4</v>
      </c>
      <c r="J817" s="14" t="s">
        <v>1310</v>
      </c>
      <c r="K817" s="15"/>
      <c r="L817" s="16">
        <v>43891</v>
      </c>
    </row>
    <row r="818" ht="22.7" customHeight="1" spans="1:12">
      <c r="A818" s="6"/>
      <c r="B818" s="7"/>
      <c r="C818" s="8" t="s">
        <v>1352</v>
      </c>
      <c r="D818" s="8" t="s">
        <v>1353</v>
      </c>
      <c r="E818" s="9" t="s">
        <v>1956</v>
      </c>
      <c r="F818" s="10" t="s">
        <v>1313</v>
      </c>
      <c r="G818" s="10">
        <v>1</v>
      </c>
      <c r="H818" s="11">
        <v>0</v>
      </c>
      <c r="I818" s="11">
        <v>6</v>
      </c>
      <c r="J818" s="14" t="s">
        <v>1310</v>
      </c>
      <c r="K818" s="15"/>
      <c r="L818" s="16">
        <v>43891</v>
      </c>
    </row>
    <row r="819" ht="24.2" customHeight="1" spans="1:12">
      <c r="A819" s="6"/>
      <c r="B819" s="7"/>
      <c r="C819" s="8" t="s">
        <v>1479</v>
      </c>
      <c r="D819" s="8" t="s">
        <v>1480</v>
      </c>
      <c r="E819" s="9" t="s">
        <v>1957</v>
      </c>
      <c r="F819" s="10" t="s">
        <v>1313</v>
      </c>
      <c r="G819" s="10">
        <v>1</v>
      </c>
      <c r="H819" s="11">
        <v>0</v>
      </c>
      <c r="I819" s="11">
        <v>15</v>
      </c>
      <c r="J819" s="14" t="s">
        <v>1310</v>
      </c>
      <c r="K819" s="15"/>
      <c r="L819" s="16">
        <v>43862</v>
      </c>
    </row>
    <row r="820" ht="17.1" customHeight="1" spans="1:12">
      <c r="A820" s="6"/>
      <c r="B820" s="7"/>
      <c r="C820" s="8" t="s">
        <v>1342</v>
      </c>
      <c r="D820" s="8" t="s">
        <v>1343</v>
      </c>
      <c r="E820" s="9" t="s">
        <v>1958</v>
      </c>
      <c r="F820" s="10" t="s">
        <v>1322</v>
      </c>
      <c r="G820" s="10">
        <v>3</v>
      </c>
      <c r="H820" s="11">
        <v>0</v>
      </c>
      <c r="I820" s="11">
        <v>2.1</v>
      </c>
      <c r="J820" s="14" t="s">
        <v>1310</v>
      </c>
      <c r="K820" s="15"/>
      <c r="L820" s="16">
        <v>43891</v>
      </c>
    </row>
    <row r="821" ht="18" customHeight="1" spans="1:12">
      <c r="A821" s="6"/>
      <c r="B821" s="7" t="s">
        <v>1959</v>
      </c>
      <c r="C821" s="8" t="s">
        <v>1811</v>
      </c>
      <c r="D821" s="8" t="s">
        <v>1812</v>
      </c>
      <c r="E821" s="9" t="s">
        <v>1764</v>
      </c>
      <c r="F821" s="10" t="s">
        <v>1309</v>
      </c>
      <c r="G821" s="10">
        <v>9</v>
      </c>
      <c r="H821" s="11">
        <v>0</v>
      </c>
      <c r="I821" s="11">
        <v>7.74</v>
      </c>
      <c r="J821" s="14" t="s">
        <v>1310</v>
      </c>
      <c r="K821" s="15"/>
      <c r="L821" s="16">
        <v>43891</v>
      </c>
    </row>
    <row r="822" ht="18" customHeight="1" spans="1:12">
      <c r="A822" s="6"/>
      <c r="B822" s="7"/>
      <c r="C822" s="8" t="s">
        <v>1345</v>
      </c>
      <c r="D822" s="8" t="s">
        <v>1346</v>
      </c>
      <c r="E822" s="9" t="s">
        <v>1523</v>
      </c>
      <c r="F822" s="10" t="s">
        <v>1309</v>
      </c>
      <c r="G822" s="10">
        <v>3</v>
      </c>
      <c r="H822" s="11">
        <v>0</v>
      </c>
      <c r="I822" s="11">
        <v>0.96</v>
      </c>
      <c r="J822" s="14" t="s">
        <v>1310</v>
      </c>
      <c r="K822" s="15"/>
      <c r="L822" s="16">
        <v>43891</v>
      </c>
    </row>
    <row r="823" ht="18" customHeight="1" spans="1:12">
      <c r="A823" s="6"/>
      <c r="B823" s="7"/>
      <c r="C823" s="8" t="s">
        <v>1331</v>
      </c>
      <c r="D823" s="8" t="s">
        <v>1332</v>
      </c>
      <c r="E823" s="9" t="s">
        <v>1522</v>
      </c>
      <c r="F823" s="10" t="s">
        <v>1309</v>
      </c>
      <c r="G823" s="10">
        <v>8</v>
      </c>
      <c r="H823" s="11">
        <v>0</v>
      </c>
      <c r="I823" s="11">
        <v>7.36</v>
      </c>
      <c r="J823" s="14" t="s">
        <v>1310</v>
      </c>
      <c r="K823" s="15"/>
      <c r="L823" s="16">
        <v>43891</v>
      </c>
    </row>
    <row r="824" ht="22.7" customHeight="1" spans="1:12">
      <c r="A824" s="6"/>
      <c r="B824" s="7"/>
      <c r="C824" s="8" t="s">
        <v>1329</v>
      </c>
      <c r="D824" s="8" t="s">
        <v>1330</v>
      </c>
      <c r="E824" s="9" t="s">
        <v>1330</v>
      </c>
      <c r="F824" s="10" t="s">
        <v>1309</v>
      </c>
      <c r="G824" s="10">
        <v>3</v>
      </c>
      <c r="H824" s="11">
        <v>0</v>
      </c>
      <c r="I824" s="11">
        <v>1.95</v>
      </c>
      <c r="J824" s="14" t="s">
        <v>1310</v>
      </c>
      <c r="K824" s="15"/>
      <c r="L824" s="16">
        <v>43891</v>
      </c>
    </row>
    <row r="825" ht="32.1" customHeight="1" spans="1:12">
      <c r="A825" s="6" t="s">
        <v>226</v>
      </c>
      <c r="B825" s="7" t="s">
        <v>1305</v>
      </c>
      <c r="C825" s="8" t="s">
        <v>1336</v>
      </c>
      <c r="D825" s="8" t="s">
        <v>1337</v>
      </c>
      <c r="E825" s="9" t="s">
        <v>1433</v>
      </c>
      <c r="F825" s="10" t="s">
        <v>1960</v>
      </c>
      <c r="G825" s="10">
        <v>500</v>
      </c>
      <c r="H825" s="11">
        <v>0</v>
      </c>
      <c r="I825" s="11">
        <v>5</v>
      </c>
      <c r="J825" s="14" t="s">
        <v>1310</v>
      </c>
      <c r="K825" s="15"/>
      <c r="L825" s="16">
        <v>44075</v>
      </c>
    </row>
    <row r="826" ht="17.1" customHeight="1" spans="1:12">
      <c r="A826" s="6" t="s">
        <v>228</v>
      </c>
      <c r="B826" s="7" t="s">
        <v>1305</v>
      </c>
      <c r="C826" s="8" t="s">
        <v>1331</v>
      </c>
      <c r="D826" s="8" t="s">
        <v>1332</v>
      </c>
      <c r="E826" s="9" t="s">
        <v>1961</v>
      </c>
      <c r="F826" s="10" t="s">
        <v>1322</v>
      </c>
      <c r="G826" s="10">
        <v>5</v>
      </c>
      <c r="H826" s="11">
        <v>0</v>
      </c>
      <c r="I826" s="11">
        <v>4</v>
      </c>
      <c r="J826" s="14" t="s">
        <v>1310</v>
      </c>
      <c r="K826" s="15"/>
      <c r="L826" s="16">
        <v>43833</v>
      </c>
    </row>
    <row r="827" ht="17.1" customHeight="1" spans="1:12">
      <c r="A827" s="6"/>
      <c r="B827" s="7"/>
      <c r="C827" s="8" t="s">
        <v>1323</v>
      </c>
      <c r="D827" s="8" t="s">
        <v>1324</v>
      </c>
      <c r="E827" s="9" t="s">
        <v>1324</v>
      </c>
      <c r="F827" s="10" t="s">
        <v>1313</v>
      </c>
      <c r="G827" s="10">
        <v>1</v>
      </c>
      <c r="H827" s="11">
        <v>0</v>
      </c>
      <c r="I827" s="11">
        <v>1</v>
      </c>
      <c r="J827" s="14" t="s">
        <v>1310</v>
      </c>
      <c r="K827" s="15"/>
      <c r="L827" s="16">
        <v>43831</v>
      </c>
    </row>
    <row r="828" ht="17.1" customHeight="1" spans="1:12">
      <c r="A828" s="6"/>
      <c r="B828" s="7"/>
      <c r="C828" s="8" t="s">
        <v>1342</v>
      </c>
      <c r="D828" s="8" t="s">
        <v>1343</v>
      </c>
      <c r="E828" s="9" t="s">
        <v>1769</v>
      </c>
      <c r="F828" s="10" t="s">
        <v>1313</v>
      </c>
      <c r="G828" s="10">
        <v>1</v>
      </c>
      <c r="H828" s="11">
        <v>0</v>
      </c>
      <c r="I828" s="11">
        <v>1.5</v>
      </c>
      <c r="J828" s="14" t="s">
        <v>1310</v>
      </c>
      <c r="K828" s="15"/>
      <c r="L828" s="16">
        <v>43831</v>
      </c>
    </row>
    <row r="829" ht="17.1" customHeight="1" spans="1:12">
      <c r="A829" s="6"/>
      <c r="B829" s="7"/>
      <c r="C829" s="8" t="s">
        <v>1333</v>
      </c>
      <c r="D829" s="8" t="s">
        <v>1334</v>
      </c>
      <c r="E829" s="9" t="s">
        <v>1334</v>
      </c>
      <c r="F829" s="10" t="s">
        <v>1309</v>
      </c>
      <c r="G829" s="10">
        <v>1</v>
      </c>
      <c r="H829" s="11">
        <v>0</v>
      </c>
      <c r="I829" s="11">
        <v>2.5</v>
      </c>
      <c r="J829" s="14" t="s">
        <v>1310</v>
      </c>
      <c r="K829" s="15"/>
      <c r="L829" s="16">
        <v>43831</v>
      </c>
    </row>
    <row r="830" ht="33.95" customHeight="1" spans="1:12">
      <c r="A830" s="6"/>
      <c r="B830" s="7"/>
      <c r="C830" s="8" t="s">
        <v>1336</v>
      </c>
      <c r="D830" s="8" t="s">
        <v>1337</v>
      </c>
      <c r="E830" s="9" t="s">
        <v>1962</v>
      </c>
      <c r="F830" s="10" t="s">
        <v>1313</v>
      </c>
      <c r="G830" s="10">
        <v>6</v>
      </c>
      <c r="H830" s="11">
        <v>0</v>
      </c>
      <c r="I830" s="11">
        <v>3</v>
      </c>
      <c r="J830" s="14" t="s">
        <v>1310</v>
      </c>
      <c r="K830" s="15"/>
      <c r="L830" s="16">
        <v>43831</v>
      </c>
    </row>
    <row r="831" ht="17.1" customHeight="1" spans="1:12">
      <c r="A831" s="6"/>
      <c r="B831" s="7"/>
      <c r="C831" s="8" t="s">
        <v>1655</v>
      </c>
      <c r="D831" s="8" t="s">
        <v>1656</v>
      </c>
      <c r="E831" s="9" t="s">
        <v>1963</v>
      </c>
      <c r="F831" s="10" t="s">
        <v>1359</v>
      </c>
      <c r="G831" s="10">
        <v>2</v>
      </c>
      <c r="H831" s="11">
        <v>0</v>
      </c>
      <c r="I831" s="11">
        <v>2</v>
      </c>
      <c r="J831" s="14" t="s">
        <v>1310</v>
      </c>
      <c r="K831" s="15"/>
      <c r="L831" s="16">
        <v>43831</v>
      </c>
    </row>
    <row r="832" ht="24.2" customHeight="1" spans="1:12">
      <c r="A832" s="6"/>
      <c r="B832" s="7"/>
      <c r="C832" s="8" t="s">
        <v>1357</v>
      </c>
      <c r="D832" s="8" t="s">
        <v>1358</v>
      </c>
      <c r="E832" s="9" t="s">
        <v>1773</v>
      </c>
      <c r="F832" s="10" t="s">
        <v>1416</v>
      </c>
      <c r="G832" s="10">
        <v>1</v>
      </c>
      <c r="H832" s="11">
        <v>0</v>
      </c>
      <c r="I832" s="11">
        <v>1.5</v>
      </c>
      <c r="J832" s="14" t="s">
        <v>1310</v>
      </c>
      <c r="K832" s="15"/>
      <c r="L832" s="16">
        <v>43831</v>
      </c>
    </row>
    <row r="833" ht="24.2" customHeight="1" spans="1:12">
      <c r="A833" s="6"/>
      <c r="B833" s="7"/>
      <c r="C833" s="8" t="s">
        <v>1412</v>
      </c>
      <c r="D833" s="8" t="s">
        <v>1413</v>
      </c>
      <c r="E833" s="9" t="s">
        <v>1771</v>
      </c>
      <c r="F833" s="10" t="s">
        <v>1416</v>
      </c>
      <c r="G833" s="10">
        <v>1</v>
      </c>
      <c r="H833" s="11">
        <v>0</v>
      </c>
      <c r="I833" s="11">
        <v>1</v>
      </c>
      <c r="J833" s="14" t="s">
        <v>1310</v>
      </c>
      <c r="K833" s="15"/>
      <c r="L833" s="16">
        <v>43833</v>
      </c>
    </row>
    <row r="834" ht="24.2" customHeight="1" spans="1:12">
      <c r="A834" s="6"/>
      <c r="B834" s="7"/>
      <c r="C834" s="8" t="s">
        <v>1421</v>
      </c>
      <c r="D834" s="8" t="s">
        <v>1422</v>
      </c>
      <c r="E834" s="9" t="s">
        <v>1937</v>
      </c>
      <c r="F834" s="10" t="s">
        <v>1416</v>
      </c>
      <c r="G834" s="10">
        <v>1</v>
      </c>
      <c r="H834" s="11">
        <v>0</v>
      </c>
      <c r="I834" s="11">
        <v>0.5</v>
      </c>
      <c r="J834" s="14" t="s">
        <v>1310</v>
      </c>
      <c r="K834" s="15"/>
      <c r="L834" s="16">
        <v>43833</v>
      </c>
    </row>
    <row r="835" ht="22.7" customHeight="1" spans="1:12">
      <c r="A835" s="6"/>
      <c r="B835" s="7"/>
      <c r="C835" s="8" t="s">
        <v>1318</v>
      </c>
      <c r="D835" s="8" t="s">
        <v>1319</v>
      </c>
      <c r="E835" s="9" t="s">
        <v>1319</v>
      </c>
      <c r="F835" s="10" t="s">
        <v>1322</v>
      </c>
      <c r="G835" s="10">
        <v>5</v>
      </c>
      <c r="H835" s="11">
        <v>0</v>
      </c>
      <c r="I835" s="11">
        <v>3.5</v>
      </c>
      <c r="J835" s="14" t="s">
        <v>1310</v>
      </c>
      <c r="K835" s="15"/>
      <c r="L835" s="16">
        <v>43833</v>
      </c>
    </row>
    <row r="836" ht="17.1" customHeight="1" spans="1:12">
      <c r="A836" s="6"/>
      <c r="B836" s="7"/>
      <c r="C836" s="8" t="s">
        <v>1338</v>
      </c>
      <c r="D836" s="8" t="s">
        <v>1339</v>
      </c>
      <c r="E836" s="9" t="s">
        <v>1834</v>
      </c>
      <c r="F836" s="10" t="s">
        <v>1313</v>
      </c>
      <c r="G836" s="10">
        <v>1</v>
      </c>
      <c r="H836" s="11">
        <v>0</v>
      </c>
      <c r="I836" s="11">
        <v>6</v>
      </c>
      <c r="J836" s="14" t="s">
        <v>1310</v>
      </c>
      <c r="K836" s="15"/>
      <c r="L836" s="16">
        <v>43831</v>
      </c>
    </row>
    <row r="837" ht="17.1" customHeight="1" spans="1:12">
      <c r="A837" s="6"/>
      <c r="B837" s="7"/>
      <c r="C837" s="8" t="s">
        <v>1345</v>
      </c>
      <c r="D837" s="8" t="s">
        <v>1346</v>
      </c>
      <c r="E837" s="9" t="s">
        <v>1523</v>
      </c>
      <c r="F837" s="10" t="s">
        <v>1309</v>
      </c>
      <c r="G837" s="10">
        <v>3</v>
      </c>
      <c r="H837" s="11">
        <v>0</v>
      </c>
      <c r="I837" s="11">
        <v>1.5</v>
      </c>
      <c r="J837" s="14" t="s">
        <v>1310</v>
      </c>
      <c r="K837" s="15"/>
      <c r="L837" s="16">
        <v>43831</v>
      </c>
    </row>
    <row r="838" ht="22.7" customHeight="1" spans="1:12">
      <c r="A838" s="6"/>
      <c r="B838" s="7" t="s">
        <v>1964</v>
      </c>
      <c r="C838" s="8" t="s">
        <v>1311</v>
      </c>
      <c r="D838" s="8" t="s">
        <v>1312</v>
      </c>
      <c r="E838" s="9" t="s">
        <v>1965</v>
      </c>
      <c r="F838" s="10" t="s">
        <v>1966</v>
      </c>
      <c r="G838" s="10">
        <v>3</v>
      </c>
      <c r="H838" s="11">
        <v>0</v>
      </c>
      <c r="I838" s="11">
        <v>60</v>
      </c>
      <c r="J838" s="14" t="s">
        <v>1310</v>
      </c>
      <c r="K838" s="15"/>
      <c r="L838" s="16">
        <v>43832</v>
      </c>
    </row>
    <row r="839" ht="22.7" customHeight="1" spans="1:12">
      <c r="A839" s="6"/>
      <c r="B839" s="7"/>
      <c r="C839" s="8" t="s">
        <v>1314</v>
      </c>
      <c r="D839" s="8" t="s">
        <v>1315</v>
      </c>
      <c r="E839" s="9" t="s">
        <v>1967</v>
      </c>
      <c r="F839" s="10" t="s">
        <v>1373</v>
      </c>
      <c r="G839" s="10">
        <v>50</v>
      </c>
      <c r="H839" s="11">
        <v>0</v>
      </c>
      <c r="I839" s="11">
        <v>15</v>
      </c>
      <c r="J839" s="14" t="s">
        <v>1310</v>
      </c>
      <c r="K839" s="15"/>
      <c r="L839" s="16">
        <v>43833</v>
      </c>
    </row>
    <row r="840" ht="33.95" customHeight="1" spans="1:12">
      <c r="A840" s="6"/>
      <c r="B840" s="7"/>
      <c r="C840" s="8" t="s">
        <v>1968</v>
      </c>
      <c r="D840" s="8" t="s">
        <v>1969</v>
      </c>
      <c r="E840" s="9" t="s">
        <v>1970</v>
      </c>
      <c r="F840" s="10" t="s">
        <v>1971</v>
      </c>
      <c r="G840" s="10">
        <v>1</v>
      </c>
      <c r="H840" s="11">
        <v>0.15</v>
      </c>
      <c r="I840" s="11">
        <v>1500</v>
      </c>
      <c r="J840" s="14" t="s">
        <v>1310</v>
      </c>
      <c r="K840" s="15"/>
      <c r="L840" s="16">
        <v>43861</v>
      </c>
    </row>
    <row r="841" ht="18" customHeight="1" spans="1:12">
      <c r="A841" s="6"/>
      <c r="B841" s="7"/>
      <c r="C841" s="8" t="s">
        <v>1331</v>
      </c>
      <c r="D841" s="8" t="s">
        <v>1332</v>
      </c>
      <c r="E841" s="9" t="s">
        <v>1492</v>
      </c>
      <c r="F841" s="10" t="s">
        <v>1313</v>
      </c>
      <c r="G841" s="10">
        <v>1</v>
      </c>
      <c r="H841" s="11">
        <v>0</v>
      </c>
      <c r="I841" s="11">
        <v>13</v>
      </c>
      <c r="J841" s="14" t="s">
        <v>1310</v>
      </c>
      <c r="K841" s="15"/>
      <c r="L841" s="16">
        <v>43832</v>
      </c>
    </row>
    <row r="842" ht="22.7" customHeight="1" spans="1:12">
      <c r="A842" s="6" t="s">
        <v>230</v>
      </c>
      <c r="B842" s="7" t="s">
        <v>1305</v>
      </c>
      <c r="C842" s="8" t="s">
        <v>1336</v>
      </c>
      <c r="D842" s="8" t="s">
        <v>1337</v>
      </c>
      <c r="E842" s="9" t="s">
        <v>1972</v>
      </c>
      <c r="F842" s="10" t="s">
        <v>1416</v>
      </c>
      <c r="G842" s="10">
        <v>1</v>
      </c>
      <c r="H842" s="11">
        <v>0</v>
      </c>
      <c r="I842" s="11">
        <v>1</v>
      </c>
      <c r="J842" s="14" t="s">
        <v>1310</v>
      </c>
      <c r="K842" s="15"/>
      <c r="L842" s="16">
        <v>43832</v>
      </c>
    </row>
    <row r="843" ht="17.1" customHeight="1" spans="1:12">
      <c r="A843" s="6"/>
      <c r="B843" s="7"/>
      <c r="C843" s="8" t="s">
        <v>1323</v>
      </c>
      <c r="D843" s="8" t="s">
        <v>1324</v>
      </c>
      <c r="E843" s="9" t="s">
        <v>1324</v>
      </c>
      <c r="F843" s="10" t="s">
        <v>1313</v>
      </c>
      <c r="G843" s="10">
        <v>1</v>
      </c>
      <c r="H843" s="11">
        <v>0</v>
      </c>
      <c r="I843" s="11">
        <v>1</v>
      </c>
      <c r="J843" s="14" t="s">
        <v>1310</v>
      </c>
      <c r="K843" s="15"/>
      <c r="L843" s="16">
        <v>43831</v>
      </c>
    </row>
    <row r="844" ht="22.7" customHeight="1" spans="1:12">
      <c r="A844" s="6"/>
      <c r="B844" s="7"/>
      <c r="C844" s="8" t="s">
        <v>1338</v>
      </c>
      <c r="D844" s="8" t="s">
        <v>1339</v>
      </c>
      <c r="E844" s="9" t="s">
        <v>1339</v>
      </c>
      <c r="F844" s="10" t="s">
        <v>1313</v>
      </c>
      <c r="G844" s="10">
        <v>1</v>
      </c>
      <c r="H844" s="11">
        <v>0</v>
      </c>
      <c r="I844" s="11">
        <v>5</v>
      </c>
      <c r="J844" s="14" t="s">
        <v>1310</v>
      </c>
      <c r="K844" s="15"/>
      <c r="L844" s="16">
        <v>43825</v>
      </c>
    </row>
    <row r="845" ht="17.1" customHeight="1" spans="1:12">
      <c r="A845" s="6"/>
      <c r="B845" s="7"/>
      <c r="C845" s="8" t="s">
        <v>1333</v>
      </c>
      <c r="D845" s="8" t="s">
        <v>1334</v>
      </c>
      <c r="E845" s="9" t="s">
        <v>1334</v>
      </c>
      <c r="F845" s="10" t="s">
        <v>1309</v>
      </c>
      <c r="G845" s="10">
        <v>1</v>
      </c>
      <c r="H845" s="11">
        <v>0</v>
      </c>
      <c r="I845" s="11">
        <v>2.5</v>
      </c>
      <c r="J845" s="14" t="s">
        <v>1310</v>
      </c>
      <c r="K845" s="15"/>
      <c r="L845" s="16">
        <v>43831</v>
      </c>
    </row>
    <row r="846" ht="22.7" customHeight="1" spans="1:12">
      <c r="A846" s="6"/>
      <c r="B846" s="7"/>
      <c r="C846" s="8" t="s">
        <v>1331</v>
      </c>
      <c r="D846" s="8" t="s">
        <v>1332</v>
      </c>
      <c r="E846" s="9" t="s">
        <v>1522</v>
      </c>
      <c r="F846" s="10" t="s">
        <v>1322</v>
      </c>
      <c r="G846" s="10">
        <v>3</v>
      </c>
      <c r="H846" s="11">
        <v>0</v>
      </c>
      <c r="I846" s="11">
        <v>2.4</v>
      </c>
      <c r="J846" s="14" t="s">
        <v>1310</v>
      </c>
      <c r="K846" s="15"/>
      <c r="L846" s="16">
        <v>43825</v>
      </c>
    </row>
    <row r="847" ht="17.1" customHeight="1" spans="1:12">
      <c r="A847" s="6"/>
      <c r="B847" s="7"/>
      <c r="C847" s="8" t="s">
        <v>1318</v>
      </c>
      <c r="D847" s="8" t="s">
        <v>1319</v>
      </c>
      <c r="E847" s="9" t="s">
        <v>1574</v>
      </c>
      <c r="F847" s="10" t="s">
        <v>1322</v>
      </c>
      <c r="G847" s="10">
        <v>3</v>
      </c>
      <c r="H847" s="11">
        <v>0</v>
      </c>
      <c r="I847" s="11">
        <v>2.1</v>
      </c>
      <c r="J847" s="14" t="s">
        <v>1310</v>
      </c>
      <c r="K847" s="15"/>
      <c r="L847" s="16">
        <v>43832</v>
      </c>
    </row>
    <row r="848" ht="22.7" customHeight="1" spans="1:12">
      <c r="A848" s="6"/>
      <c r="B848" s="7"/>
      <c r="C848" s="8" t="s">
        <v>1345</v>
      </c>
      <c r="D848" s="8" t="s">
        <v>1346</v>
      </c>
      <c r="E848" s="9" t="s">
        <v>1346</v>
      </c>
      <c r="F848" s="10" t="s">
        <v>1309</v>
      </c>
      <c r="G848" s="10">
        <v>2</v>
      </c>
      <c r="H848" s="11">
        <v>0</v>
      </c>
      <c r="I848" s="11">
        <v>1</v>
      </c>
      <c r="J848" s="14" t="s">
        <v>1310</v>
      </c>
      <c r="K848" s="15"/>
      <c r="L848" s="16">
        <v>43831</v>
      </c>
    </row>
    <row r="849" ht="24.2" customHeight="1" spans="1:12">
      <c r="A849" s="6"/>
      <c r="B849" s="7"/>
      <c r="C849" s="8" t="s">
        <v>1503</v>
      </c>
      <c r="D849" s="8" t="s">
        <v>1504</v>
      </c>
      <c r="E849" s="9" t="s">
        <v>1504</v>
      </c>
      <c r="F849" s="10" t="s">
        <v>1416</v>
      </c>
      <c r="G849" s="10">
        <v>1</v>
      </c>
      <c r="H849" s="11">
        <v>0</v>
      </c>
      <c r="I849" s="11">
        <v>1</v>
      </c>
      <c r="J849" s="14" t="s">
        <v>1310</v>
      </c>
      <c r="K849" s="15"/>
      <c r="L849" s="16">
        <v>43831</v>
      </c>
    </row>
    <row r="850" ht="17.1" customHeight="1" spans="1:12">
      <c r="A850" s="6" t="s">
        <v>232</v>
      </c>
      <c r="B850" s="7" t="s">
        <v>1305</v>
      </c>
      <c r="C850" s="8" t="s">
        <v>1331</v>
      </c>
      <c r="D850" s="8" t="s">
        <v>1332</v>
      </c>
      <c r="E850" s="9" t="s">
        <v>1309</v>
      </c>
      <c r="F850" s="10" t="s">
        <v>1309</v>
      </c>
      <c r="G850" s="10">
        <v>5</v>
      </c>
      <c r="H850" s="11">
        <v>0</v>
      </c>
      <c r="I850" s="11">
        <v>4</v>
      </c>
      <c r="J850" s="14" t="s">
        <v>1310</v>
      </c>
      <c r="K850" s="15"/>
      <c r="L850" s="16">
        <v>44013</v>
      </c>
    </row>
    <row r="851" ht="17.1" customHeight="1" spans="1:12">
      <c r="A851" s="6"/>
      <c r="B851" s="7"/>
      <c r="C851" s="8" t="s">
        <v>1421</v>
      </c>
      <c r="D851" s="8" t="s">
        <v>1422</v>
      </c>
      <c r="E851" s="9" t="s">
        <v>1313</v>
      </c>
      <c r="F851" s="10" t="s">
        <v>1313</v>
      </c>
      <c r="G851" s="10">
        <v>1</v>
      </c>
      <c r="H851" s="11">
        <v>0</v>
      </c>
      <c r="I851" s="11">
        <v>1</v>
      </c>
      <c r="J851" s="14" t="s">
        <v>1310</v>
      </c>
      <c r="K851" s="15" t="s">
        <v>1973</v>
      </c>
      <c r="L851" s="16">
        <v>43831</v>
      </c>
    </row>
    <row r="852" ht="17.1" customHeight="1" spans="1:12">
      <c r="A852" s="6"/>
      <c r="B852" s="7"/>
      <c r="C852" s="8"/>
      <c r="D852" s="8"/>
      <c r="E852" s="9"/>
      <c r="F852" s="10"/>
      <c r="G852" s="10"/>
      <c r="H852" s="11"/>
      <c r="I852" s="11">
        <v>2</v>
      </c>
      <c r="J852" s="14" t="s">
        <v>1310</v>
      </c>
      <c r="K852" s="15" t="s">
        <v>1556</v>
      </c>
      <c r="L852" s="16">
        <v>43922</v>
      </c>
    </row>
    <row r="853" ht="36.2" customHeight="1" spans="1:12">
      <c r="A853" s="6"/>
      <c r="B853" s="7"/>
      <c r="C853" s="8" t="s">
        <v>1336</v>
      </c>
      <c r="D853" s="8" t="s">
        <v>1337</v>
      </c>
      <c r="E853" s="9" t="s">
        <v>1355</v>
      </c>
      <c r="F853" s="10" t="s">
        <v>1355</v>
      </c>
      <c r="G853" s="10">
        <v>5</v>
      </c>
      <c r="H853" s="11">
        <v>0</v>
      </c>
      <c r="I853" s="11">
        <v>0.75</v>
      </c>
      <c r="J853" s="14" t="s">
        <v>1310</v>
      </c>
      <c r="K853" s="15" t="s">
        <v>1974</v>
      </c>
      <c r="L853" s="16">
        <v>43952</v>
      </c>
    </row>
    <row r="854" ht="18" customHeight="1" spans="1:12">
      <c r="A854" s="6"/>
      <c r="B854" s="7"/>
      <c r="C854" s="8"/>
      <c r="D854" s="8"/>
      <c r="E854" s="9"/>
      <c r="F854" s="10"/>
      <c r="G854" s="10"/>
      <c r="H854" s="11"/>
      <c r="I854" s="11"/>
      <c r="J854" s="14"/>
      <c r="K854" s="15"/>
      <c r="L854" s="16">
        <v>44119</v>
      </c>
    </row>
    <row r="855" ht="53.1" customHeight="1" spans="1:12">
      <c r="A855" s="6"/>
      <c r="B855" s="7"/>
      <c r="C855" s="8"/>
      <c r="D855" s="8"/>
      <c r="E855" s="9" t="s">
        <v>1960</v>
      </c>
      <c r="F855" s="10" t="s">
        <v>1960</v>
      </c>
      <c r="G855" s="10">
        <v>200</v>
      </c>
      <c r="H855" s="11">
        <v>0</v>
      </c>
      <c r="I855" s="11">
        <v>4</v>
      </c>
      <c r="J855" s="14" t="s">
        <v>1310</v>
      </c>
      <c r="K855" s="15" t="s">
        <v>1975</v>
      </c>
      <c r="L855" s="16">
        <v>43951</v>
      </c>
    </row>
    <row r="856" ht="17.1" customHeight="1" spans="1:12">
      <c r="A856" s="6"/>
      <c r="B856" s="7"/>
      <c r="C856" s="8" t="s">
        <v>1318</v>
      </c>
      <c r="D856" s="8" t="s">
        <v>1319</v>
      </c>
      <c r="E856" s="9" t="s">
        <v>1309</v>
      </c>
      <c r="F856" s="10" t="s">
        <v>1309</v>
      </c>
      <c r="G856" s="10">
        <v>5</v>
      </c>
      <c r="H856" s="11">
        <v>0</v>
      </c>
      <c r="I856" s="11">
        <v>3.75</v>
      </c>
      <c r="J856" s="14" t="s">
        <v>1310</v>
      </c>
      <c r="K856" s="15"/>
      <c r="L856" s="16">
        <v>44013</v>
      </c>
    </row>
    <row r="857" ht="17.1" customHeight="1" spans="1:12">
      <c r="A857" s="6"/>
      <c r="B857" s="7"/>
      <c r="C857" s="8" t="s">
        <v>1338</v>
      </c>
      <c r="D857" s="8" t="s">
        <v>1339</v>
      </c>
      <c r="E857" s="9" t="s">
        <v>1313</v>
      </c>
      <c r="F857" s="10" t="s">
        <v>1313</v>
      </c>
      <c r="G857" s="10">
        <v>1</v>
      </c>
      <c r="H857" s="11">
        <v>0</v>
      </c>
      <c r="I857" s="11">
        <v>10</v>
      </c>
      <c r="J857" s="14" t="s">
        <v>1310</v>
      </c>
      <c r="K857" s="15"/>
      <c r="L857" s="16">
        <v>43862</v>
      </c>
    </row>
    <row r="858" ht="17.1" customHeight="1" spans="1:12">
      <c r="A858" s="6"/>
      <c r="B858" s="7"/>
      <c r="C858" s="8" t="s">
        <v>1323</v>
      </c>
      <c r="D858" s="8" t="s">
        <v>1324</v>
      </c>
      <c r="E858" s="9" t="s">
        <v>1313</v>
      </c>
      <c r="F858" s="10" t="s">
        <v>1313</v>
      </c>
      <c r="G858" s="10">
        <v>1</v>
      </c>
      <c r="H858" s="11">
        <v>0</v>
      </c>
      <c r="I858" s="11">
        <v>2</v>
      </c>
      <c r="J858" s="14" t="s">
        <v>1310</v>
      </c>
      <c r="K858" s="15"/>
      <c r="L858" s="16">
        <v>43891</v>
      </c>
    </row>
    <row r="859" ht="24.2" customHeight="1" spans="1:12">
      <c r="A859" s="6"/>
      <c r="B859" s="7"/>
      <c r="C859" s="8" t="s">
        <v>1357</v>
      </c>
      <c r="D859" s="8" t="s">
        <v>1358</v>
      </c>
      <c r="E859" s="9" t="s">
        <v>1313</v>
      </c>
      <c r="F859" s="10" t="s">
        <v>1313</v>
      </c>
      <c r="G859" s="10">
        <v>1</v>
      </c>
      <c r="H859" s="11">
        <v>0</v>
      </c>
      <c r="I859" s="11">
        <v>2</v>
      </c>
      <c r="J859" s="14" t="s">
        <v>1310</v>
      </c>
      <c r="K859" s="15"/>
      <c r="L859" s="16">
        <v>43891</v>
      </c>
    </row>
    <row r="860" ht="24.2" customHeight="1" spans="1:12">
      <c r="A860" s="6"/>
      <c r="B860" s="7" t="s">
        <v>1976</v>
      </c>
      <c r="C860" s="8" t="s">
        <v>1765</v>
      </c>
      <c r="D860" s="8" t="s">
        <v>1766</v>
      </c>
      <c r="E860" s="9" t="s">
        <v>1923</v>
      </c>
      <c r="F860" s="10" t="s">
        <v>1923</v>
      </c>
      <c r="G860" s="10">
        <v>11</v>
      </c>
      <c r="H860" s="11">
        <v>0</v>
      </c>
      <c r="I860" s="11">
        <v>29.04</v>
      </c>
      <c r="J860" s="14" t="s">
        <v>1310</v>
      </c>
      <c r="K860" s="15"/>
      <c r="L860" s="16">
        <v>43983</v>
      </c>
    </row>
    <row r="861" ht="36.2" customHeight="1" spans="1:12">
      <c r="A861" s="6"/>
      <c r="B861" s="7" t="s">
        <v>1977</v>
      </c>
      <c r="C861" s="8" t="s">
        <v>1336</v>
      </c>
      <c r="D861" s="8" t="s">
        <v>1337</v>
      </c>
      <c r="E861" s="9" t="s">
        <v>1313</v>
      </c>
      <c r="F861" s="10" t="s">
        <v>1313</v>
      </c>
      <c r="G861" s="10">
        <v>1</v>
      </c>
      <c r="H861" s="11">
        <v>0</v>
      </c>
      <c r="I861" s="11">
        <v>0.15</v>
      </c>
      <c r="J861" s="14" t="s">
        <v>1310</v>
      </c>
      <c r="K861" s="15"/>
      <c r="L861" s="16">
        <v>43795</v>
      </c>
    </row>
    <row r="862" ht="51.95" customHeight="1" spans="1:12">
      <c r="A862" s="6"/>
      <c r="B862" s="7" t="s">
        <v>1978</v>
      </c>
      <c r="C862" s="8" t="s">
        <v>1979</v>
      </c>
      <c r="D862" s="8" t="s">
        <v>1980</v>
      </c>
      <c r="E862" s="9" t="s">
        <v>1416</v>
      </c>
      <c r="F862" s="10" t="s">
        <v>1359</v>
      </c>
      <c r="G862" s="10">
        <v>1</v>
      </c>
      <c r="H862" s="11">
        <v>0.04</v>
      </c>
      <c r="I862" s="11">
        <v>420</v>
      </c>
      <c r="J862" s="14" t="s">
        <v>1310</v>
      </c>
      <c r="K862" s="15"/>
      <c r="L862" s="16">
        <v>43860</v>
      </c>
    </row>
    <row r="863" ht="17.1" customHeight="1" spans="1:12">
      <c r="A863" s="27" t="s">
        <v>234</v>
      </c>
      <c r="B863" s="34" t="s">
        <v>1305</v>
      </c>
      <c r="C863" s="8" t="s">
        <v>1314</v>
      </c>
      <c r="D863" s="8" t="s">
        <v>1315</v>
      </c>
      <c r="E863" s="9" t="s">
        <v>1353</v>
      </c>
      <c r="F863" s="10" t="s">
        <v>1313</v>
      </c>
      <c r="G863" s="10">
        <v>1</v>
      </c>
      <c r="H863" s="11">
        <v>0</v>
      </c>
      <c r="I863" s="11">
        <v>10</v>
      </c>
      <c r="J863" s="14" t="s">
        <v>1310</v>
      </c>
      <c r="K863" s="15"/>
      <c r="L863" s="16">
        <v>43831</v>
      </c>
    </row>
    <row r="864" ht="17.1" customHeight="1" spans="1:12">
      <c r="A864" s="27"/>
      <c r="B864" s="27"/>
      <c r="C864" s="8" t="s">
        <v>1901</v>
      </c>
      <c r="D864" s="8" t="s">
        <v>1902</v>
      </c>
      <c r="E864" s="9" t="s">
        <v>1981</v>
      </c>
      <c r="F864" s="10" t="s">
        <v>1313</v>
      </c>
      <c r="G864" s="10">
        <v>1</v>
      </c>
      <c r="H864" s="11">
        <v>0</v>
      </c>
      <c r="I864" s="11">
        <v>5</v>
      </c>
      <c r="J864" s="14" t="s">
        <v>1310</v>
      </c>
      <c r="K864" s="15"/>
      <c r="L864" s="16">
        <v>43771</v>
      </c>
    </row>
    <row r="865" ht="17.1" customHeight="1" spans="1:12">
      <c r="A865" s="27"/>
      <c r="B865" s="27"/>
      <c r="C865" s="8" t="s">
        <v>1384</v>
      </c>
      <c r="D865" s="8" t="s">
        <v>1385</v>
      </c>
      <c r="E865" s="9" t="s">
        <v>1416</v>
      </c>
      <c r="F865" s="10" t="s">
        <v>1416</v>
      </c>
      <c r="G865" s="10">
        <v>3</v>
      </c>
      <c r="H865" s="11">
        <v>0.01</v>
      </c>
      <c r="I865" s="11">
        <v>150</v>
      </c>
      <c r="J865" s="14" t="s">
        <v>1310</v>
      </c>
      <c r="K865" s="15"/>
      <c r="L865" s="16">
        <v>43891</v>
      </c>
    </row>
    <row r="866" ht="24.2" customHeight="1" spans="1:12">
      <c r="A866" s="27"/>
      <c r="B866" s="27"/>
      <c r="C866" s="8" t="s">
        <v>1412</v>
      </c>
      <c r="D866" s="8" t="s">
        <v>1413</v>
      </c>
      <c r="E866" s="9" t="s">
        <v>1416</v>
      </c>
      <c r="F866" s="10" t="s">
        <v>1416</v>
      </c>
      <c r="G866" s="10">
        <v>1</v>
      </c>
      <c r="H866" s="11">
        <v>0</v>
      </c>
      <c r="I866" s="11">
        <v>4</v>
      </c>
      <c r="J866" s="14" t="s">
        <v>1310</v>
      </c>
      <c r="K866" s="15"/>
      <c r="L866" s="16">
        <v>43831</v>
      </c>
    </row>
    <row r="867" ht="24.2" customHeight="1" spans="1:12">
      <c r="A867" s="27"/>
      <c r="B867" s="27"/>
      <c r="C867" s="8" t="s">
        <v>1421</v>
      </c>
      <c r="D867" s="8" t="s">
        <v>1422</v>
      </c>
      <c r="E867" s="9" t="s">
        <v>1416</v>
      </c>
      <c r="F867" s="10" t="s">
        <v>1416</v>
      </c>
      <c r="G867" s="10">
        <v>1</v>
      </c>
      <c r="H867" s="11">
        <v>0</v>
      </c>
      <c r="I867" s="11">
        <v>6</v>
      </c>
      <c r="J867" s="14" t="s">
        <v>1310</v>
      </c>
      <c r="K867" s="15"/>
      <c r="L867" s="16">
        <v>43831</v>
      </c>
    </row>
    <row r="868" ht="24.2" customHeight="1" spans="1:12">
      <c r="A868" s="27"/>
      <c r="B868" s="27"/>
      <c r="C868" s="8" t="s">
        <v>1357</v>
      </c>
      <c r="D868" s="8" t="s">
        <v>1358</v>
      </c>
      <c r="E868" s="9" t="s">
        <v>1416</v>
      </c>
      <c r="F868" s="10" t="s">
        <v>1416</v>
      </c>
      <c r="G868" s="10">
        <v>1</v>
      </c>
      <c r="H868" s="11">
        <v>0</v>
      </c>
      <c r="I868" s="11">
        <v>5</v>
      </c>
      <c r="J868" s="14" t="s">
        <v>1310</v>
      </c>
      <c r="K868" s="15"/>
      <c r="L868" s="16">
        <v>43831</v>
      </c>
    </row>
    <row r="869" ht="17.1" customHeight="1" spans="1:12">
      <c r="A869" s="27"/>
      <c r="B869" s="27"/>
      <c r="C869" s="8" t="s">
        <v>1311</v>
      </c>
      <c r="D869" s="8" t="s">
        <v>1312</v>
      </c>
      <c r="E869" s="9" t="s">
        <v>1416</v>
      </c>
      <c r="F869" s="10" t="s">
        <v>1416</v>
      </c>
      <c r="G869" s="10">
        <v>1</v>
      </c>
      <c r="H869" s="11">
        <v>0</v>
      </c>
      <c r="I869" s="11">
        <v>28</v>
      </c>
      <c r="J869" s="14" t="s">
        <v>1310</v>
      </c>
      <c r="K869" s="15"/>
      <c r="L869" s="16">
        <v>43891</v>
      </c>
    </row>
    <row r="870" ht="17.1" customHeight="1" spans="1:12">
      <c r="A870" s="33"/>
      <c r="B870" s="33"/>
      <c r="C870" s="8" t="s">
        <v>1333</v>
      </c>
      <c r="D870" s="8" t="s">
        <v>1334</v>
      </c>
      <c r="E870" s="9" t="s">
        <v>1982</v>
      </c>
      <c r="F870" s="10" t="s">
        <v>1309</v>
      </c>
      <c r="G870" s="10">
        <v>1</v>
      </c>
      <c r="H870" s="11">
        <v>0</v>
      </c>
      <c r="I870" s="11">
        <v>2</v>
      </c>
      <c r="J870" s="14" t="s">
        <v>1310</v>
      </c>
      <c r="K870" s="15"/>
      <c r="L870" s="16">
        <v>43771</v>
      </c>
    </row>
    <row r="871" ht="17.1" customHeight="1" spans="1:12">
      <c r="A871" s="27" t="s">
        <v>234</v>
      </c>
      <c r="B871" s="34" t="s">
        <v>1305</v>
      </c>
      <c r="C871" s="8" t="s">
        <v>1417</v>
      </c>
      <c r="D871" s="8" t="s">
        <v>1418</v>
      </c>
      <c r="E871" s="9" t="s">
        <v>1983</v>
      </c>
      <c r="F871" s="10" t="s">
        <v>1621</v>
      </c>
      <c r="G871" s="10">
        <v>1</v>
      </c>
      <c r="H871" s="11">
        <v>0.01</v>
      </c>
      <c r="I871" s="11">
        <v>80</v>
      </c>
      <c r="J871" s="14" t="s">
        <v>1310</v>
      </c>
      <c r="K871" s="15"/>
      <c r="L871" s="16">
        <v>43831</v>
      </c>
    </row>
    <row r="872" ht="17.1" customHeight="1" spans="1:12">
      <c r="A872" s="27"/>
      <c r="B872" s="27"/>
      <c r="C872" s="8" t="s">
        <v>1331</v>
      </c>
      <c r="D872" s="8" t="s">
        <v>1332</v>
      </c>
      <c r="E872" s="9" t="s">
        <v>1984</v>
      </c>
      <c r="F872" s="10" t="s">
        <v>1313</v>
      </c>
      <c r="G872" s="10">
        <v>1</v>
      </c>
      <c r="H872" s="11">
        <v>0</v>
      </c>
      <c r="I872" s="11">
        <v>5</v>
      </c>
      <c r="J872" s="14" t="s">
        <v>1310</v>
      </c>
      <c r="K872" s="15"/>
      <c r="L872" s="16">
        <v>43889</v>
      </c>
    </row>
    <row r="873" ht="17.1" customHeight="1" spans="1:12">
      <c r="A873" s="27"/>
      <c r="B873" s="27"/>
      <c r="C873" s="8" t="s">
        <v>1318</v>
      </c>
      <c r="D873" s="8" t="s">
        <v>1319</v>
      </c>
      <c r="E873" s="9" t="s">
        <v>1984</v>
      </c>
      <c r="F873" s="10" t="s">
        <v>1313</v>
      </c>
      <c r="G873" s="10">
        <v>1</v>
      </c>
      <c r="H873" s="11">
        <v>0</v>
      </c>
      <c r="I873" s="11">
        <v>5</v>
      </c>
      <c r="J873" s="14" t="s">
        <v>1310</v>
      </c>
      <c r="K873" s="15"/>
      <c r="L873" s="16">
        <v>43889</v>
      </c>
    </row>
    <row r="874" ht="17.1" customHeight="1" spans="1:12">
      <c r="A874" s="27"/>
      <c r="B874" s="27"/>
      <c r="C874" s="8" t="s">
        <v>1338</v>
      </c>
      <c r="D874" s="8" t="s">
        <v>1339</v>
      </c>
      <c r="E874" s="9" t="s">
        <v>1985</v>
      </c>
      <c r="F874" s="10" t="s">
        <v>1313</v>
      </c>
      <c r="G874" s="10">
        <v>1</v>
      </c>
      <c r="H874" s="11">
        <v>0</v>
      </c>
      <c r="I874" s="11">
        <v>15</v>
      </c>
      <c r="J874" s="14" t="s">
        <v>1310</v>
      </c>
      <c r="K874" s="15"/>
      <c r="L874" s="16">
        <v>43831</v>
      </c>
    </row>
    <row r="875" ht="17.1" customHeight="1" spans="1:12">
      <c r="A875" s="27"/>
      <c r="B875" s="27"/>
      <c r="C875" s="8" t="s">
        <v>1323</v>
      </c>
      <c r="D875" s="8" t="s">
        <v>1324</v>
      </c>
      <c r="E875" s="9" t="s">
        <v>1986</v>
      </c>
      <c r="F875" s="10" t="s">
        <v>1313</v>
      </c>
      <c r="G875" s="10">
        <v>1</v>
      </c>
      <c r="H875" s="11">
        <v>0</v>
      </c>
      <c r="I875" s="11">
        <v>30</v>
      </c>
      <c r="J875" s="14" t="s">
        <v>1310</v>
      </c>
      <c r="K875" s="15"/>
      <c r="L875" s="16">
        <v>43831</v>
      </c>
    </row>
    <row r="876" ht="17.1" customHeight="1" spans="1:12">
      <c r="A876" s="27"/>
      <c r="B876" s="27"/>
      <c r="C876" s="8" t="s">
        <v>1345</v>
      </c>
      <c r="D876" s="8" t="s">
        <v>1346</v>
      </c>
      <c r="E876" s="9" t="s">
        <v>1718</v>
      </c>
      <c r="F876" s="10" t="s">
        <v>1309</v>
      </c>
      <c r="G876" s="10">
        <v>4</v>
      </c>
      <c r="H876" s="11">
        <v>0</v>
      </c>
      <c r="I876" s="11">
        <v>1.2</v>
      </c>
      <c r="J876" s="14" t="s">
        <v>1310</v>
      </c>
      <c r="K876" s="15"/>
      <c r="L876" s="16">
        <v>43831</v>
      </c>
    </row>
    <row r="877" ht="17.1" customHeight="1" spans="1:12">
      <c r="A877" s="33"/>
      <c r="B877" s="33"/>
      <c r="C877" s="8" t="s">
        <v>1844</v>
      </c>
      <c r="D877" s="8" t="s">
        <v>1845</v>
      </c>
      <c r="E877" s="9" t="s">
        <v>1987</v>
      </c>
      <c r="F877" s="10" t="s">
        <v>1309</v>
      </c>
      <c r="G877" s="10">
        <v>1</v>
      </c>
      <c r="H877" s="11">
        <v>0</v>
      </c>
      <c r="I877" s="11">
        <v>4.5</v>
      </c>
      <c r="J877" s="14" t="s">
        <v>1310</v>
      </c>
      <c r="K877" s="15"/>
      <c r="L877" s="16">
        <v>43831</v>
      </c>
    </row>
    <row r="878" ht="17.1" customHeight="1" spans="1:12">
      <c r="A878" s="6" t="s">
        <v>236</v>
      </c>
      <c r="B878" s="7" t="s">
        <v>1305</v>
      </c>
      <c r="C878" s="8" t="s">
        <v>1345</v>
      </c>
      <c r="D878" s="8" t="s">
        <v>1346</v>
      </c>
      <c r="E878" s="9" t="s">
        <v>1322</v>
      </c>
      <c r="F878" s="10" t="s">
        <v>1322</v>
      </c>
      <c r="G878" s="10">
        <v>5</v>
      </c>
      <c r="H878" s="11">
        <v>0</v>
      </c>
      <c r="I878" s="11">
        <v>2.5</v>
      </c>
      <c r="J878" s="14" t="s">
        <v>1310</v>
      </c>
      <c r="K878" s="15"/>
      <c r="L878" s="16">
        <v>43831</v>
      </c>
    </row>
    <row r="879" ht="24.2" customHeight="1" spans="1:12">
      <c r="A879" s="6"/>
      <c r="B879" s="7"/>
      <c r="C879" s="8" t="s">
        <v>1765</v>
      </c>
      <c r="D879" s="8" t="s">
        <v>1766</v>
      </c>
      <c r="E879" s="9" t="s">
        <v>1359</v>
      </c>
      <c r="F879" s="10" t="s">
        <v>1416</v>
      </c>
      <c r="G879" s="10">
        <v>1</v>
      </c>
      <c r="H879" s="11">
        <v>0</v>
      </c>
      <c r="I879" s="11">
        <v>5</v>
      </c>
      <c r="J879" s="14" t="s">
        <v>1310</v>
      </c>
      <c r="K879" s="15"/>
      <c r="L879" s="16">
        <v>43831</v>
      </c>
    </row>
    <row r="880" ht="17.1" customHeight="1" spans="1:12">
      <c r="A880" s="6"/>
      <c r="B880" s="7"/>
      <c r="C880" s="8" t="s">
        <v>1318</v>
      </c>
      <c r="D880" s="8" t="s">
        <v>1319</v>
      </c>
      <c r="E880" s="9" t="s">
        <v>1322</v>
      </c>
      <c r="F880" s="10" t="s">
        <v>1322</v>
      </c>
      <c r="G880" s="10">
        <v>10</v>
      </c>
      <c r="H880" s="11">
        <v>0</v>
      </c>
      <c r="I880" s="11">
        <v>6</v>
      </c>
      <c r="J880" s="14" t="s">
        <v>1310</v>
      </c>
      <c r="K880" s="15"/>
      <c r="L880" s="16">
        <v>43831</v>
      </c>
    </row>
    <row r="881" ht="17.1" customHeight="1" spans="1:12">
      <c r="A881" s="6"/>
      <c r="B881" s="7"/>
      <c r="C881" s="8" t="s">
        <v>1525</v>
      </c>
      <c r="D881" s="8" t="s">
        <v>1526</v>
      </c>
      <c r="E881" s="9" t="s">
        <v>1322</v>
      </c>
      <c r="F881" s="10" t="s">
        <v>1322</v>
      </c>
      <c r="G881" s="10">
        <v>5</v>
      </c>
      <c r="H881" s="11">
        <v>0</v>
      </c>
      <c r="I881" s="11">
        <v>5</v>
      </c>
      <c r="J881" s="14" t="s">
        <v>1310</v>
      </c>
      <c r="K881" s="15"/>
      <c r="L881" s="16">
        <v>43831</v>
      </c>
    </row>
    <row r="882" ht="17.1" customHeight="1" spans="1:12">
      <c r="A882" s="6"/>
      <c r="B882" s="7"/>
      <c r="C882" s="8" t="s">
        <v>1342</v>
      </c>
      <c r="D882" s="8" t="s">
        <v>1343</v>
      </c>
      <c r="E882" s="9" t="s">
        <v>1322</v>
      </c>
      <c r="F882" s="10" t="s">
        <v>1322</v>
      </c>
      <c r="G882" s="10">
        <v>8</v>
      </c>
      <c r="H882" s="11">
        <v>0</v>
      </c>
      <c r="I882" s="11">
        <v>6.4</v>
      </c>
      <c r="J882" s="14" t="s">
        <v>1310</v>
      </c>
      <c r="K882" s="15"/>
      <c r="L882" s="16">
        <v>43831</v>
      </c>
    </row>
    <row r="883" ht="17.1" customHeight="1" spans="1:12">
      <c r="A883" s="6"/>
      <c r="B883" s="7"/>
      <c r="C883" s="8" t="s">
        <v>1618</v>
      </c>
      <c r="D883" s="8" t="s">
        <v>1619</v>
      </c>
      <c r="E883" s="9" t="s">
        <v>1313</v>
      </c>
      <c r="F883" s="10" t="s">
        <v>1313</v>
      </c>
      <c r="G883" s="10">
        <v>1</v>
      </c>
      <c r="H883" s="11">
        <v>0</v>
      </c>
      <c r="I883" s="11">
        <v>5</v>
      </c>
      <c r="J883" s="14" t="s">
        <v>1310</v>
      </c>
      <c r="K883" s="15"/>
      <c r="L883" s="16">
        <v>43831</v>
      </c>
    </row>
    <row r="884" ht="17.1" customHeight="1" spans="1:12">
      <c r="A884" s="6"/>
      <c r="B884" s="7"/>
      <c r="C884" s="8" t="s">
        <v>1336</v>
      </c>
      <c r="D884" s="8" t="s">
        <v>1337</v>
      </c>
      <c r="E884" s="9" t="s">
        <v>1509</v>
      </c>
      <c r="F884" s="10" t="s">
        <v>1313</v>
      </c>
      <c r="G884" s="10">
        <v>1</v>
      </c>
      <c r="H884" s="11">
        <v>0</v>
      </c>
      <c r="I884" s="11">
        <v>20</v>
      </c>
      <c r="J884" s="14" t="s">
        <v>1310</v>
      </c>
      <c r="K884" s="15"/>
      <c r="L884" s="16">
        <v>43831</v>
      </c>
    </row>
    <row r="885" ht="24.2" customHeight="1" spans="1:12">
      <c r="A885" s="6"/>
      <c r="B885" s="7"/>
      <c r="C885" s="8" t="s">
        <v>1479</v>
      </c>
      <c r="D885" s="8" t="s">
        <v>1480</v>
      </c>
      <c r="E885" s="9" t="s">
        <v>1313</v>
      </c>
      <c r="F885" s="10" t="s">
        <v>1313</v>
      </c>
      <c r="G885" s="10">
        <v>1</v>
      </c>
      <c r="H885" s="11">
        <v>0</v>
      </c>
      <c r="I885" s="11">
        <v>25</v>
      </c>
      <c r="J885" s="14" t="s">
        <v>1310</v>
      </c>
      <c r="K885" s="15"/>
      <c r="L885" s="16">
        <v>43831</v>
      </c>
    </row>
    <row r="886" ht="17.1" customHeight="1" spans="1:12">
      <c r="A886" s="6"/>
      <c r="B886" s="7"/>
      <c r="C886" s="8" t="s">
        <v>1384</v>
      </c>
      <c r="D886" s="8" t="s">
        <v>1385</v>
      </c>
      <c r="E886" s="9" t="s">
        <v>1359</v>
      </c>
      <c r="F886" s="10" t="s">
        <v>1416</v>
      </c>
      <c r="G886" s="10">
        <v>1</v>
      </c>
      <c r="H886" s="11">
        <v>0</v>
      </c>
      <c r="I886" s="11">
        <v>30</v>
      </c>
      <c r="J886" s="14" t="s">
        <v>1310</v>
      </c>
      <c r="K886" s="15"/>
      <c r="L886" s="16">
        <v>43831</v>
      </c>
    </row>
    <row r="887" ht="17.1" customHeight="1" spans="1:12">
      <c r="A887" s="6"/>
      <c r="B887" s="7"/>
      <c r="C887" s="8" t="s">
        <v>1352</v>
      </c>
      <c r="D887" s="8" t="s">
        <v>1353</v>
      </c>
      <c r="E887" s="9" t="s">
        <v>1988</v>
      </c>
      <c r="F887" s="10" t="s">
        <v>1313</v>
      </c>
      <c r="G887" s="10">
        <v>1</v>
      </c>
      <c r="H887" s="11">
        <v>0</v>
      </c>
      <c r="I887" s="11">
        <v>20</v>
      </c>
      <c r="J887" s="14" t="s">
        <v>1310</v>
      </c>
      <c r="K887" s="15"/>
      <c r="L887" s="16">
        <v>43831</v>
      </c>
    </row>
    <row r="888" ht="24.2" customHeight="1" spans="1:12">
      <c r="A888" s="6"/>
      <c r="B888" s="7"/>
      <c r="C888" s="8" t="s">
        <v>1357</v>
      </c>
      <c r="D888" s="8" t="s">
        <v>1358</v>
      </c>
      <c r="E888" s="9" t="s">
        <v>1359</v>
      </c>
      <c r="F888" s="10" t="s">
        <v>1313</v>
      </c>
      <c r="G888" s="10">
        <v>1</v>
      </c>
      <c r="H888" s="11">
        <v>0</v>
      </c>
      <c r="I888" s="11">
        <v>6</v>
      </c>
      <c r="J888" s="14" t="s">
        <v>1310</v>
      </c>
      <c r="K888" s="15"/>
      <c r="L888" s="16">
        <v>43831</v>
      </c>
    </row>
    <row r="889" ht="24.2" customHeight="1" spans="1:12">
      <c r="A889" s="6"/>
      <c r="B889" s="7"/>
      <c r="C889" s="8" t="s">
        <v>1421</v>
      </c>
      <c r="D889" s="8" t="s">
        <v>1422</v>
      </c>
      <c r="E889" s="9" t="s">
        <v>1359</v>
      </c>
      <c r="F889" s="10" t="s">
        <v>1416</v>
      </c>
      <c r="G889" s="10">
        <v>1</v>
      </c>
      <c r="H889" s="11">
        <v>0</v>
      </c>
      <c r="I889" s="11">
        <v>6</v>
      </c>
      <c r="J889" s="14" t="s">
        <v>1310</v>
      </c>
      <c r="K889" s="15"/>
      <c r="L889" s="16">
        <v>43831</v>
      </c>
    </row>
    <row r="890" ht="24.2" customHeight="1" spans="1:12">
      <c r="A890" s="6"/>
      <c r="B890" s="7"/>
      <c r="C890" s="8" t="s">
        <v>1369</v>
      </c>
      <c r="D890" s="8" t="s">
        <v>1370</v>
      </c>
      <c r="E890" s="9" t="s">
        <v>1373</v>
      </c>
      <c r="F890" s="10" t="s">
        <v>1373</v>
      </c>
      <c r="G890" s="10">
        <v>1</v>
      </c>
      <c r="H890" s="11">
        <v>0</v>
      </c>
      <c r="I890" s="11">
        <v>15</v>
      </c>
      <c r="J890" s="14" t="s">
        <v>1310</v>
      </c>
      <c r="K890" s="15"/>
      <c r="L890" s="16">
        <v>43831</v>
      </c>
    </row>
    <row r="891" ht="17.1" customHeight="1" spans="1:12">
      <c r="A891" s="6"/>
      <c r="B891" s="7"/>
      <c r="C891" s="8" t="s">
        <v>1417</v>
      </c>
      <c r="D891" s="8" t="s">
        <v>1418</v>
      </c>
      <c r="E891" s="9" t="s">
        <v>1359</v>
      </c>
      <c r="F891" s="10" t="s">
        <v>1416</v>
      </c>
      <c r="G891" s="10">
        <v>1</v>
      </c>
      <c r="H891" s="11">
        <v>0</v>
      </c>
      <c r="I891" s="11">
        <v>48.8</v>
      </c>
      <c r="J891" s="14" t="s">
        <v>1310</v>
      </c>
      <c r="K891" s="15"/>
      <c r="L891" s="16">
        <v>43831</v>
      </c>
    </row>
    <row r="892" ht="17.1" customHeight="1" spans="1:12">
      <c r="A892" s="6"/>
      <c r="B892" s="7"/>
      <c r="C892" s="8" t="s">
        <v>1327</v>
      </c>
      <c r="D892" s="8" t="s">
        <v>1328</v>
      </c>
      <c r="E892" s="9" t="s">
        <v>1322</v>
      </c>
      <c r="F892" s="10" t="s">
        <v>1322</v>
      </c>
      <c r="G892" s="10">
        <v>5</v>
      </c>
      <c r="H892" s="11">
        <v>0</v>
      </c>
      <c r="I892" s="11">
        <v>1.25</v>
      </c>
      <c r="J892" s="14" t="s">
        <v>1310</v>
      </c>
      <c r="K892" s="15"/>
      <c r="L892" s="16">
        <v>43831</v>
      </c>
    </row>
    <row r="893" ht="20.1" customHeight="1" spans="1:12">
      <c r="A893" s="6" t="s">
        <v>238</v>
      </c>
      <c r="B893" s="7" t="s">
        <v>1305</v>
      </c>
      <c r="C893" s="8" t="s">
        <v>1323</v>
      </c>
      <c r="D893" s="8" t="s">
        <v>1324</v>
      </c>
      <c r="E893" s="9" t="s">
        <v>1989</v>
      </c>
      <c r="F893" s="10" t="s">
        <v>1326</v>
      </c>
      <c r="G893" s="10">
        <v>162</v>
      </c>
      <c r="H893" s="11">
        <v>0</v>
      </c>
      <c r="I893" s="11">
        <v>4.86</v>
      </c>
      <c r="J893" s="14" t="s">
        <v>1310</v>
      </c>
      <c r="K893" s="15"/>
      <c r="L893" s="16">
        <v>43885</v>
      </c>
    </row>
    <row r="894" ht="20.1" customHeight="1" spans="1:12">
      <c r="A894" s="6"/>
      <c r="B894" s="7"/>
      <c r="C894" s="8" t="s">
        <v>1338</v>
      </c>
      <c r="D894" s="8" t="s">
        <v>1339</v>
      </c>
      <c r="E894" s="9" t="s">
        <v>1989</v>
      </c>
      <c r="F894" s="10" t="s">
        <v>1341</v>
      </c>
      <c r="G894" s="10">
        <v>184</v>
      </c>
      <c r="H894" s="11">
        <v>0</v>
      </c>
      <c r="I894" s="11">
        <v>5.52</v>
      </c>
      <c r="J894" s="14" t="s">
        <v>1310</v>
      </c>
      <c r="K894" s="15"/>
      <c r="L894" s="16">
        <v>43885</v>
      </c>
    </row>
    <row r="895" ht="20.1" customHeight="1" spans="1:12">
      <c r="A895" s="6"/>
      <c r="B895" s="7"/>
      <c r="C895" s="8" t="s">
        <v>1342</v>
      </c>
      <c r="D895" s="8" t="s">
        <v>1343</v>
      </c>
      <c r="E895" s="9" t="s">
        <v>1362</v>
      </c>
      <c r="F895" s="10" t="s">
        <v>1322</v>
      </c>
      <c r="G895" s="10">
        <v>5</v>
      </c>
      <c r="H895" s="11">
        <v>0</v>
      </c>
      <c r="I895" s="11">
        <v>3.5</v>
      </c>
      <c r="J895" s="14" t="s">
        <v>1310</v>
      </c>
      <c r="K895" s="15"/>
      <c r="L895" s="16">
        <v>43983</v>
      </c>
    </row>
    <row r="896" ht="20.1" customHeight="1" spans="1:12">
      <c r="A896" s="6"/>
      <c r="B896" s="7"/>
      <c r="C896" s="8" t="s">
        <v>1318</v>
      </c>
      <c r="D896" s="8" t="s">
        <v>1319</v>
      </c>
      <c r="E896" s="9" t="s">
        <v>1990</v>
      </c>
      <c r="F896" s="10" t="s">
        <v>1322</v>
      </c>
      <c r="G896" s="10">
        <v>10</v>
      </c>
      <c r="H896" s="11">
        <v>0</v>
      </c>
      <c r="I896" s="11">
        <v>6</v>
      </c>
      <c r="J896" s="14" t="s">
        <v>1310</v>
      </c>
      <c r="K896" s="15"/>
      <c r="L896" s="16">
        <v>43906</v>
      </c>
    </row>
    <row r="897" ht="20.1" customHeight="1" spans="1:12">
      <c r="A897" s="6"/>
      <c r="B897" s="7"/>
      <c r="C897" s="8" t="s">
        <v>1327</v>
      </c>
      <c r="D897" s="8" t="s">
        <v>1328</v>
      </c>
      <c r="E897" s="9" t="s">
        <v>1991</v>
      </c>
      <c r="F897" s="10" t="s">
        <v>1322</v>
      </c>
      <c r="G897" s="10">
        <v>5</v>
      </c>
      <c r="H897" s="11">
        <v>0</v>
      </c>
      <c r="I897" s="11">
        <v>0.5</v>
      </c>
      <c r="J897" s="14" t="s">
        <v>1310</v>
      </c>
      <c r="K897" s="15"/>
      <c r="L897" s="16">
        <v>43997</v>
      </c>
    </row>
    <row r="898" ht="20.1" customHeight="1" spans="1:12">
      <c r="A898" s="6"/>
      <c r="B898" s="7"/>
      <c r="C898" s="8" t="s">
        <v>1844</v>
      </c>
      <c r="D898" s="8" t="s">
        <v>1845</v>
      </c>
      <c r="E898" s="9" t="s">
        <v>1992</v>
      </c>
      <c r="F898" s="10" t="s">
        <v>1322</v>
      </c>
      <c r="G898" s="10">
        <v>1</v>
      </c>
      <c r="H898" s="11">
        <v>0</v>
      </c>
      <c r="I898" s="11">
        <v>5</v>
      </c>
      <c r="J898" s="14" t="s">
        <v>1310</v>
      </c>
      <c r="K898" s="15"/>
      <c r="L898" s="16">
        <v>43906</v>
      </c>
    </row>
    <row r="899" ht="20.1" customHeight="1" spans="1:12">
      <c r="A899" s="6" t="s">
        <v>240</v>
      </c>
      <c r="B899" s="7" t="s">
        <v>1305</v>
      </c>
      <c r="C899" s="8" t="s">
        <v>1329</v>
      </c>
      <c r="D899" s="8" t="s">
        <v>1330</v>
      </c>
      <c r="E899" s="9" t="s">
        <v>1993</v>
      </c>
      <c r="F899" s="10" t="s">
        <v>1313</v>
      </c>
      <c r="G899" s="10">
        <v>1</v>
      </c>
      <c r="H899" s="11">
        <v>0</v>
      </c>
      <c r="I899" s="11">
        <v>3</v>
      </c>
      <c r="J899" s="14" t="s">
        <v>1310</v>
      </c>
      <c r="K899" s="15"/>
      <c r="L899" s="16">
        <v>44044</v>
      </c>
    </row>
    <row r="900" ht="20.1" customHeight="1" spans="1:12">
      <c r="A900" s="6"/>
      <c r="B900" s="7"/>
      <c r="C900" s="8" t="s">
        <v>1323</v>
      </c>
      <c r="D900" s="8" t="s">
        <v>1324</v>
      </c>
      <c r="E900" s="9" t="s">
        <v>1994</v>
      </c>
      <c r="F900" s="10" t="s">
        <v>1313</v>
      </c>
      <c r="G900" s="10">
        <v>1</v>
      </c>
      <c r="H900" s="11">
        <v>0</v>
      </c>
      <c r="I900" s="11">
        <v>1</v>
      </c>
      <c r="J900" s="14" t="s">
        <v>1310</v>
      </c>
      <c r="K900" s="15"/>
      <c r="L900" s="16">
        <v>44044</v>
      </c>
    </row>
    <row r="901" ht="20.1" customHeight="1" spans="1:12">
      <c r="A901" s="6"/>
      <c r="B901" s="7"/>
      <c r="C901" s="8" t="s">
        <v>1318</v>
      </c>
      <c r="D901" s="8" t="s">
        <v>1319</v>
      </c>
      <c r="E901" s="9" t="s">
        <v>1995</v>
      </c>
      <c r="F901" s="10" t="s">
        <v>1313</v>
      </c>
      <c r="G901" s="10">
        <v>1</v>
      </c>
      <c r="H901" s="11">
        <v>0</v>
      </c>
      <c r="I901" s="11">
        <v>2</v>
      </c>
      <c r="J901" s="14" t="s">
        <v>1310</v>
      </c>
      <c r="K901" s="15"/>
      <c r="L901" s="16">
        <v>43831</v>
      </c>
    </row>
    <row r="902" ht="20.1" customHeight="1" spans="1:12">
      <c r="A902" s="6"/>
      <c r="B902" s="7"/>
      <c r="C902" s="8" t="s">
        <v>1338</v>
      </c>
      <c r="D902" s="8" t="s">
        <v>1339</v>
      </c>
      <c r="E902" s="9" t="s">
        <v>1996</v>
      </c>
      <c r="F902" s="10" t="s">
        <v>1313</v>
      </c>
      <c r="G902" s="10">
        <v>1</v>
      </c>
      <c r="H902" s="11">
        <v>0</v>
      </c>
      <c r="I902" s="11">
        <v>1</v>
      </c>
      <c r="J902" s="14" t="s">
        <v>1310</v>
      </c>
      <c r="K902" s="15"/>
      <c r="L902" s="16">
        <v>43831</v>
      </c>
    </row>
    <row r="903" ht="24.2" customHeight="1" spans="1:12">
      <c r="A903" s="6"/>
      <c r="B903" s="7" t="s">
        <v>1997</v>
      </c>
      <c r="C903" s="8" t="s">
        <v>1384</v>
      </c>
      <c r="D903" s="8" t="s">
        <v>1385</v>
      </c>
      <c r="E903" s="9" t="s">
        <v>1359</v>
      </c>
      <c r="F903" s="10" t="s">
        <v>1416</v>
      </c>
      <c r="G903" s="10">
        <v>1</v>
      </c>
      <c r="H903" s="11">
        <v>0</v>
      </c>
      <c r="I903" s="11">
        <v>0</v>
      </c>
      <c r="J903" s="14" t="s">
        <v>1310</v>
      </c>
      <c r="K903" s="15"/>
      <c r="L903" s="16">
        <v>44013</v>
      </c>
    </row>
    <row r="904" ht="24.2" customHeight="1" spans="1:12">
      <c r="A904" s="6" t="s">
        <v>242</v>
      </c>
      <c r="B904" s="7" t="s">
        <v>1305</v>
      </c>
      <c r="C904" s="8" t="s">
        <v>1338</v>
      </c>
      <c r="D904" s="8" t="s">
        <v>1339</v>
      </c>
      <c r="E904" s="9" t="s">
        <v>1998</v>
      </c>
      <c r="F904" s="10" t="s">
        <v>1341</v>
      </c>
      <c r="G904" s="10">
        <v>70</v>
      </c>
      <c r="H904" s="11">
        <v>0</v>
      </c>
      <c r="I904" s="11">
        <v>1.4</v>
      </c>
      <c r="J904" s="14" t="s">
        <v>1310</v>
      </c>
      <c r="K904" s="15" t="s">
        <v>1999</v>
      </c>
      <c r="L904" s="16">
        <v>43831</v>
      </c>
    </row>
    <row r="905" ht="24.2" customHeight="1" spans="1:12">
      <c r="A905" s="6"/>
      <c r="B905" s="7"/>
      <c r="C905" s="8" t="s">
        <v>1323</v>
      </c>
      <c r="D905" s="8" t="s">
        <v>1324</v>
      </c>
      <c r="E905" s="9" t="s">
        <v>2000</v>
      </c>
      <c r="F905" s="10" t="s">
        <v>1326</v>
      </c>
      <c r="G905" s="10">
        <v>80</v>
      </c>
      <c r="H905" s="11">
        <v>0</v>
      </c>
      <c r="I905" s="11">
        <v>2.4</v>
      </c>
      <c r="J905" s="14" t="s">
        <v>1310</v>
      </c>
      <c r="K905" s="15" t="s">
        <v>1999</v>
      </c>
      <c r="L905" s="16">
        <v>43831</v>
      </c>
    </row>
    <row r="906" ht="33.95" customHeight="1" spans="1:12">
      <c r="A906" s="6"/>
      <c r="B906" s="7"/>
      <c r="C906" s="8" t="s">
        <v>1329</v>
      </c>
      <c r="D906" s="8" t="s">
        <v>1330</v>
      </c>
      <c r="E906" s="9" t="s">
        <v>2001</v>
      </c>
      <c r="F906" s="10" t="s">
        <v>1309</v>
      </c>
      <c r="G906" s="10">
        <v>10</v>
      </c>
      <c r="H906" s="11">
        <v>0</v>
      </c>
      <c r="I906" s="11">
        <v>8</v>
      </c>
      <c r="J906" s="14" t="s">
        <v>2002</v>
      </c>
      <c r="K906" s="15" t="s">
        <v>1999</v>
      </c>
      <c r="L906" s="16">
        <v>43831</v>
      </c>
    </row>
    <row r="907" ht="24.2" customHeight="1" spans="1:12">
      <c r="A907" s="6"/>
      <c r="B907" s="7"/>
      <c r="C907" s="8" t="s">
        <v>1460</v>
      </c>
      <c r="D907" s="8" t="s">
        <v>1461</v>
      </c>
      <c r="E907" s="9" t="s">
        <v>2003</v>
      </c>
      <c r="F907" s="10" t="s">
        <v>1309</v>
      </c>
      <c r="G907" s="10">
        <v>1</v>
      </c>
      <c r="H907" s="11">
        <v>0</v>
      </c>
      <c r="I907" s="11">
        <v>0.1</v>
      </c>
      <c r="J907" s="14" t="s">
        <v>2002</v>
      </c>
      <c r="K907" s="15" t="s">
        <v>1999</v>
      </c>
      <c r="L907" s="16">
        <v>43831</v>
      </c>
    </row>
    <row r="908" ht="24.2" customHeight="1" spans="1:12">
      <c r="A908" s="6"/>
      <c r="B908" s="7"/>
      <c r="C908" s="8" t="s">
        <v>1318</v>
      </c>
      <c r="D908" s="8" t="s">
        <v>1319</v>
      </c>
      <c r="E908" s="9" t="s">
        <v>2004</v>
      </c>
      <c r="F908" s="10" t="s">
        <v>1309</v>
      </c>
      <c r="G908" s="10">
        <v>6</v>
      </c>
      <c r="H908" s="11">
        <v>0</v>
      </c>
      <c r="I908" s="11">
        <v>3</v>
      </c>
      <c r="J908" s="14" t="s">
        <v>2002</v>
      </c>
      <c r="K908" s="15" t="s">
        <v>1999</v>
      </c>
      <c r="L908" s="16">
        <v>43831</v>
      </c>
    </row>
    <row r="909" ht="24.2" customHeight="1" spans="1:12">
      <c r="A909" s="6"/>
      <c r="B909" s="7"/>
      <c r="C909" s="8" t="s">
        <v>1342</v>
      </c>
      <c r="D909" s="8" t="s">
        <v>1343</v>
      </c>
      <c r="E909" s="9" t="s">
        <v>2005</v>
      </c>
      <c r="F909" s="10" t="s">
        <v>1309</v>
      </c>
      <c r="G909" s="10">
        <v>8</v>
      </c>
      <c r="H909" s="11">
        <v>0</v>
      </c>
      <c r="I909" s="11">
        <v>4</v>
      </c>
      <c r="J909" s="14" t="s">
        <v>1310</v>
      </c>
      <c r="K909" s="15" t="s">
        <v>1999</v>
      </c>
      <c r="L909" s="16">
        <v>43788</v>
      </c>
    </row>
    <row r="910" ht="18" customHeight="1" spans="1:12">
      <c r="A910" s="27" t="s">
        <v>244</v>
      </c>
      <c r="B910" s="34" t="s">
        <v>1305</v>
      </c>
      <c r="C910" s="8" t="s">
        <v>1417</v>
      </c>
      <c r="D910" s="8" t="s">
        <v>1418</v>
      </c>
      <c r="E910" s="9" t="s">
        <v>2006</v>
      </c>
      <c r="F910" s="10" t="s">
        <v>1416</v>
      </c>
      <c r="G910" s="10">
        <v>1</v>
      </c>
      <c r="H910" s="11">
        <v>0</v>
      </c>
      <c r="I910" s="11">
        <v>24</v>
      </c>
      <c r="J910" s="14" t="s">
        <v>1310</v>
      </c>
      <c r="K910" s="15"/>
      <c r="L910" s="16">
        <v>43921</v>
      </c>
    </row>
    <row r="911" ht="18" customHeight="1" spans="1:12">
      <c r="A911" s="27"/>
      <c r="B911" s="27"/>
      <c r="C911" s="8"/>
      <c r="D911" s="8"/>
      <c r="E911" s="9"/>
      <c r="F911" s="10"/>
      <c r="G911" s="10"/>
      <c r="H911" s="11"/>
      <c r="I911" s="11">
        <v>45</v>
      </c>
      <c r="J911" s="14" t="s">
        <v>1310</v>
      </c>
      <c r="K911" s="15"/>
      <c r="L911" s="16">
        <v>43921</v>
      </c>
    </row>
    <row r="912" ht="18" customHeight="1" spans="1:12">
      <c r="A912" s="27"/>
      <c r="B912" s="27"/>
      <c r="C912" s="8"/>
      <c r="D912" s="8"/>
      <c r="E912" s="9"/>
      <c r="F912" s="10" t="s">
        <v>2007</v>
      </c>
      <c r="G912" s="10">
        <v>1</v>
      </c>
      <c r="H912" s="11">
        <v>0.01</v>
      </c>
      <c r="I912" s="11">
        <v>90</v>
      </c>
      <c r="J912" s="14" t="s">
        <v>1310</v>
      </c>
      <c r="K912" s="15"/>
      <c r="L912" s="16">
        <v>43921</v>
      </c>
    </row>
    <row r="913" ht="18" customHeight="1" spans="1:12">
      <c r="A913" s="27"/>
      <c r="B913" s="27"/>
      <c r="C913" s="8" t="s">
        <v>1336</v>
      </c>
      <c r="D913" s="8" t="s">
        <v>1337</v>
      </c>
      <c r="E913" s="9" t="s">
        <v>1595</v>
      </c>
      <c r="F913" s="10" t="s">
        <v>1416</v>
      </c>
      <c r="G913" s="10">
        <v>1</v>
      </c>
      <c r="H913" s="11">
        <v>0</v>
      </c>
      <c r="I913" s="11">
        <v>7.5</v>
      </c>
      <c r="J913" s="14" t="s">
        <v>1310</v>
      </c>
      <c r="K913" s="15"/>
      <c r="L913" s="16">
        <v>44044</v>
      </c>
    </row>
    <row r="914" ht="18" customHeight="1" spans="1:12">
      <c r="A914" s="27"/>
      <c r="B914" s="27"/>
      <c r="C914" s="8"/>
      <c r="D914" s="8"/>
      <c r="E914" s="9"/>
      <c r="F914" s="10"/>
      <c r="G914" s="10"/>
      <c r="H914" s="11"/>
      <c r="I914" s="11">
        <v>1</v>
      </c>
      <c r="J914" s="14" t="s">
        <v>1310</v>
      </c>
      <c r="K914" s="15"/>
      <c r="L914" s="16">
        <v>44044</v>
      </c>
    </row>
    <row r="915" ht="18" customHeight="1" spans="1:12">
      <c r="A915" s="27"/>
      <c r="B915" s="27"/>
      <c r="C915" s="8"/>
      <c r="D915" s="8"/>
      <c r="E915" s="9"/>
      <c r="F915" s="10"/>
      <c r="G915" s="10"/>
      <c r="H915" s="11"/>
      <c r="I915" s="11">
        <v>3</v>
      </c>
      <c r="J915" s="14" t="s">
        <v>1310</v>
      </c>
      <c r="K915" s="15"/>
      <c r="L915" s="16">
        <v>44044</v>
      </c>
    </row>
    <row r="916" ht="18" customHeight="1" spans="1:12">
      <c r="A916" s="27"/>
      <c r="B916" s="27"/>
      <c r="C916" s="8"/>
      <c r="D916" s="8"/>
      <c r="E916" s="9"/>
      <c r="F916" s="10"/>
      <c r="G916" s="10"/>
      <c r="H916" s="11"/>
      <c r="I916" s="11">
        <v>2</v>
      </c>
      <c r="J916" s="14" t="s">
        <v>1310</v>
      </c>
      <c r="K916" s="15"/>
      <c r="L916" s="16">
        <v>44044</v>
      </c>
    </row>
    <row r="917" ht="24.2" customHeight="1" spans="1:12">
      <c r="A917" s="27"/>
      <c r="B917" s="27"/>
      <c r="C917" s="8" t="s">
        <v>1357</v>
      </c>
      <c r="D917" s="8" t="s">
        <v>1358</v>
      </c>
      <c r="E917" s="9" t="s">
        <v>1595</v>
      </c>
      <c r="F917" s="10" t="s">
        <v>1416</v>
      </c>
      <c r="G917" s="10">
        <v>1</v>
      </c>
      <c r="H917" s="11">
        <v>0</v>
      </c>
      <c r="I917" s="11">
        <v>20</v>
      </c>
      <c r="J917" s="14" t="s">
        <v>1310</v>
      </c>
      <c r="K917" s="15"/>
      <c r="L917" s="16">
        <v>44288</v>
      </c>
    </row>
    <row r="918" ht="18.95" customHeight="1" spans="1:12">
      <c r="A918" s="27"/>
      <c r="B918" s="27"/>
      <c r="C918" s="8" t="s">
        <v>1384</v>
      </c>
      <c r="D918" s="8" t="s">
        <v>1385</v>
      </c>
      <c r="E918" s="9" t="s">
        <v>1595</v>
      </c>
      <c r="F918" s="10" t="s">
        <v>1313</v>
      </c>
      <c r="G918" s="10">
        <v>1</v>
      </c>
      <c r="H918" s="11">
        <v>0</v>
      </c>
      <c r="I918" s="11">
        <v>30</v>
      </c>
      <c r="J918" s="14" t="s">
        <v>1310</v>
      </c>
      <c r="K918" s="15"/>
      <c r="L918" s="16">
        <v>43928</v>
      </c>
    </row>
    <row r="919" ht="18.95" customHeight="1" spans="1:12">
      <c r="A919" s="27"/>
      <c r="B919" s="27"/>
      <c r="C919" s="8"/>
      <c r="D919" s="8"/>
      <c r="E919" s="9"/>
      <c r="F919" s="10" t="s">
        <v>1416</v>
      </c>
      <c r="G919" s="10">
        <v>1</v>
      </c>
      <c r="H919" s="11">
        <v>0</v>
      </c>
      <c r="I919" s="11">
        <v>20</v>
      </c>
      <c r="J919" s="14" t="s">
        <v>1310</v>
      </c>
      <c r="K919" s="15"/>
      <c r="L919" s="16">
        <v>43586</v>
      </c>
    </row>
    <row r="920" ht="24.2" customHeight="1" spans="1:12">
      <c r="A920" s="27"/>
      <c r="B920" s="27"/>
      <c r="C920" s="8" t="s">
        <v>1421</v>
      </c>
      <c r="D920" s="8" t="s">
        <v>1422</v>
      </c>
      <c r="E920" s="9" t="s">
        <v>1595</v>
      </c>
      <c r="F920" s="10" t="s">
        <v>1416</v>
      </c>
      <c r="G920" s="10">
        <v>1</v>
      </c>
      <c r="H920" s="11">
        <v>0</v>
      </c>
      <c r="I920" s="11">
        <v>6.5</v>
      </c>
      <c r="J920" s="14" t="s">
        <v>1310</v>
      </c>
      <c r="K920" s="15"/>
      <c r="L920" s="16">
        <v>43983</v>
      </c>
    </row>
    <row r="921" ht="17.1" customHeight="1" spans="1:12">
      <c r="A921" s="33"/>
      <c r="B921" s="33"/>
      <c r="C921" s="8" t="s">
        <v>1901</v>
      </c>
      <c r="D921" s="8" t="s">
        <v>1902</v>
      </c>
      <c r="E921" s="9" t="s">
        <v>2008</v>
      </c>
      <c r="F921" s="10" t="s">
        <v>1416</v>
      </c>
      <c r="G921" s="10">
        <v>1</v>
      </c>
      <c r="H921" s="11">
        <v>0</v>
      </c>
      <c r="I921" s="11">
        <v>5.3</v>
      </c>
      <c r="J921" s="14" t="s">
        <v>1310</v>
      </c>
      <c r="K921" s="15"/>
      <c r="L921" s="16">
        <v>43965</v>
      </c>
    </row>
    <row r="922" ht="17.1" customHeight="1" spans="1:12">
      <c r="A922" s="27" t="s">
        <v>244</v>
      </c>
      <c r="B922" s="34" t="s">
        <v>1305</v>
      </c>
      <c r="C922" s="8" t="s">
        <v>1311</v>
      </c>
      <c r="D922" s="8" t="s">
        <v>1312</v>
      </c>
      <c r="E922" s="9" t="s">
        <v>1595</v>
      </c>
      <c r="F922" s="10" t="s">
        <v>1416</v>
      </c>
      <c r="G922" s="10">
        <v>1</v>
      </c>
      <c r="H922" s="11">
        <v>0</v>
      </c>
      <c r="I922" s="11">
        <v>12</v>
      </c>
      <c r="J922" s="14" t="s">
        <v>1310</v>
      </c>
      <c r="K922" s="15"/>
      <c r="L922" s="16">
        <v>43896</v>
      </c>
    </row>
    <row r="923" ht="17.1" customHeight="1" spans="1:12">
      <c r="A923" s="27"/>
      <c r="B923" s="27"/>
      <c r="C923" s="8" t="s">
        <v>1323</v>
      </c>
      <c r="D923" s="8" t="s">
        <v>1324</v>
      </c>
      <c r="E923" s="9" t="s">
        <v>1509</v>
      </c>
      <c r="F923" s="10" t="s">
        <v>1313</v>
      </c>
      <c r="G923" s="10">
        <v>1</v>
      </c>
      <c r="H923" s="11">
        <v>0</v>
      </c>
      <c r="I923" s="11">
        <v>1.2</v>
      </c>
      <c r="J923" s="14" t="s">
        <v>1310</v>
      </c>
      <c r="K923" s="15"/>
      <c r="L923" s="16">
        <v>43887</v>
      </c>
    </row>
    <row r="924" ht="17.1" customHeight="1" spans="1:12">
      <c r="A924" s="27"/>
      <c r="B924" s="27"/>
      <c r="C924" s="8"/>
      <c r="D924" s="8"/>
      <c r="E924" s="9" t="s">
        <v>1433</v>
      </c>
      <c r="F924" s="10" t="s">
        <v>1313</v>
      </c>
      <c r="G924" s="10">
        <v>1</v>
      </c>
      <c r="H924" s="11">
        <v>0</v>
      </c>
      <c r="I924" s="11">
        <v>1.5</v>
      </c>
      <c r="J924" s="14" t="s">
        <v>1310</v>
      </c>
      <c r="K924" s="15"/>
      <c r="L924" s="16">
        <v>43854</v>
      </c>
    </row>
    <row r="925" ht="17.1" customHeight="1" spans="1:12">
      <c r="A925" s="27"/>
      <c r="B925" s="27"/>
      <c r="C925" s="8" t="s">
        <v>1338</v>
      </c>
      <c r="D925" s="8" t="s">
        <v>1339</v>
      </c>
      <c r="E925" s="9" t="s">
        <v>2009</v>
      </c>
      <c r="F925" s="10" t="s">
        <v>1313</v>
      </c>
      <c r="G925" s="10">
        <v>1</v>
      </c>
      <c r="H925" s="11">
        <v>0</v>
      </c>
      <c r="I925" s="11">
        <v>0.6</v>
      </c>
      <c r="J925" s="14" t="s">
        <v>1310</v>
      </c>
      <c r="K925" s="15"/>
      <c r="L925" s="16">
        <v>43854</v>
      </c>
    </row>
    <row r="926" ht="17.1" customHeight="1" spans="1:12">
      <c r="A926" s="27"/>
      <c r="B926" s="27"/>
      <c r="C926" s="8"/>
      <c r="D926" s="8"/>
      <c r="E926" s="9" t="s">
        <v>2010</v>
      </c>
      <c r="F926" s="10" t="s">
        <v>1313</v>
      </c>
      <c r="G926" s="10">
        <v>1</v>
      </c>
      <c r="H926" s="11">
        <v>0</v>
      </c>
      <c r="I926" s="11">
        <v>3</v>
      </c>
      <c r="J926" s="14" t="s">
        <v>1310</v>
      </c>
      <c r="K926" s="15"/>
      <c r="L926" s="16">
        <v>43861</v>
      </c>
    </row>
    <row r="927" ht="17.1" customHeight="1" spans="1:12">
      <c r="A927" s="27"/>
      <c r="B927" s="27"/>
      <c r="C927" s="8" t="s">
        <v>1329</v>
      </c>
      <c r="D927" s="8" t="s">
        <v>1330</v>
      </c>
      <c r="E927" s="9" t="s">
        <v>1595</v>
      </c>
      <c r="F927" s="10" t="s">
        <v>1313</v>
      </c>
      <c r="G927" s="10">
        <v>1</v>
      </c>
      <c r="H927" s="11">
        <v>0</v>
      </c>
      <c r="I927" s="11">
        <v>11.5</v>
      </c>
      <c r="J927" s="14" t="s">
        <v>1310</v>
      </c>
      <c r="K927" s="15"/>
      <c r="L927" s="16">
        <v>43819</v>
      </c>
    </row>
    <row r="928" ht="17.1" customHeight="1" spans="1:12">
      <c r="A928" s="27"/>
      <c r="B928" s="27"/>
      <c r="C928" s="8" t="s">
        <v>1314</v>
      </c>
      <c r="D928" s="8" t="s">
        <v>1315</v>
      </c>
      <c r="E928" s="9" t="s">
        <v>1595</v>
      </c>
      <c r="F928" s="10" t="s">
        <v>1313</v>
      </c>
      <c r="G928" s="10">
        <v>1</v>
      </c>
      <c r="H928" s="11">
        <v>0</v>
      </c>
      <c r="I928" s="11">
        <v>5</v>
      </c>
      <c r="J928" s="14" t="s">
        <v>1310</v>
      </c>
      <c r="K928" s="15"/>
      <c r="L928" s="16">
        <v>43961</v>
      </c>
    </row>
    <row r="929" ht="17.1" customHeight="1" spans="1:12">
      <c r="A929" s="27"/>
      <c r="B929" s="27"/>
      <c r="C929" s="8" t="s">
        <v>1655</v>
      </c>
      <c r="D929" s="8" t="s">
        <v>1656</v>
      </c>
      <c r="E929" s="9" t="s">
        <v>1595</v>
      </c>
      <c r="F929" s="10" t="s">
        <v>1416</v>
      </c>
      <c r="G929" s="10">
        <v>1</v>
      </c>
      <c r="H929" s="11">
        <v>0</v>
      </c>
      <c r="I929" s="11">
        <v>0.9</v>
      </c>
      <c r="J929" s="14" t="s">
        <v>1310</v>
      </c>
      <c r="K929" s="15"/>
      <c r="L929" s="16">
        <v>43910</v>
      </c>
    </row>
    <row r="930" ht="24.2" customHeight="1" spans="1:12">
      <c r="A930" s="27"/>
      <c r="B930" s="33"/>
      <c r="C930" s="8" t="s">
        <v>1765</v>
      </c>
      <c r="D930" s="8" t="s">
        <v>1766</v>
      </c>
      <c r="E930" s="9" t="s">
        <v>1595</v>
      </c>
      <c r="F930" s="10" t="s">
        <v>1416</v>
      </c>
      <c r="G930" s="10">
        <v>1</v>
      </c>
      <c r="H930" s="11">
        <v>0</v>
      </c>
      <c r="I930" s="11">
        <v>3</v>
      </c>
      <c r="J930" s="14" t="s">
        <v>1310</v>
      </c>
      <c r="K930" s="15"/>
      <c r="L930" s="16">
        <v>43833</v>
      </c>
    </row>
    <row r="931" ht="48.2" customHeight="1" spans="1:12">
      <c r="A931" s="33"/>
      <c r="B931" s="7" t="s">
        <v>2011</v>
      </c>
      <c r="C931" s="8" t="s">
        <v>2012</v>
      </c>
      <c r="D931" s="8" t="s">
        <v>2013</v>
      </c>
      <c r="E931" s="9" t="s">
        <v>1595</v>
      </c>
      <c r="F931" s="10" t="s">
        <v>1416</v>
      </c>
      <c r="G931" s="10">
        <v>1</v>
      </c>
      <c r="H931" s="11">
        <v>0.2</v>
      </c>
      <c r="I931" s="11">
        <v>2000</v>
      </c>
      <c r="J931" s="14" t="s">
        <v>1310</v>
      </c>
      <c r="K931" s="15"/>
      <c r="L931" s="16">
        <v>43789</v>
      </c>
    </row>
    <row r="932" ht="24.2" customHeight="1" spans="1:12">
      <c r="A932" s="6" t="s">
        <v>246</v>
      </c>
      <c r="B932" s="7" t="s">
        <v>1305</v>
      </c>
      <c r="C932" s="8" t="s">
        <v>1357</v>
      </c>
      <c r="D932" s="8" t="s">
        <v>1358</v>
      </c>
      <c r="E932" s="9" t="s">
        <v>2014</v>
      </c>
      <c r="F932" s="10" t="s">
        <v>1359</v>
      </c>
      <c r="G932" s="10">
        <v>20</v>
      </c>
      <c r="H932" s="11">
        <v>0</v>
      </c>
      <c r="I932" s="11">
        <v>0.2</v>
      </c>
      <c r="J932" s="14" t="s">
        <v>1310</v>
      </c>
      <c r="K932" s="15" t="s">
        <v>2014</v>
      </c>
      <c r="L932" s="16">
        <v>43831</v>
      </c>
    </row>
    <row r="933" ht="17.1" customHeight="1" spans="1:12">
      <c r="A933" s="6"/>
      <c r="B933" s="7"/>
      <c r="C933" s="8" t="s">
        <v>1338</v>
      </c>
      <c r="D933" s="8" t="s">
        <v>1339</v>
      </c>
      <c r="E933" s="9" t="s">
        <v>1718</v>
      </c>
      <c r="F933" s="10" t="s">
        <v>1341</v>
      </c>
      <c r="G933" s="10">
        <v>100</v>
      </c>
      <c r="H933" s="11">
        <v>0</v>
      </c>
      <c r="I933" s="11">
        <v>3</v>
      </c>
      <c r="J933" s="14" t="s">
        <v>1310</v>
      </c>
      <c r="K933" s="15"/>
      <c r="L933" s="16">
        <v>43831</v>
      </c>
    </row>
    <row r="934" ht="24.2" customHeight="1" spans="1:12">
      <c r="A934" s="6"/>
      <c r="B934" s="7"/>
      <c r="C934" s="8" t="s">
        <v>1323</v>
      </c>
      <c r="D934" s="8" t="s">
        <v>1324</v>
      </c>
      <c r="E934" s="9" t="s">
        <v>2015</v>
      </c>
      <c r="F934" s="10" t="s">
        <v>1424</v>
      </c>
      <c r="G934" s="10">
        <v>80</v>
      </c>
      <c r="H934" s="11">
        <v>0</v>
      </c>
      <c r="I934" s="11">
        <v>2.4</v>
      </c>
      <c r="J934" s="14" t="s">
        <v>1310</v>
      </c>
      <c r="K934" s="15" t="s">
        <v>2016</v>
      </c>
      <c r="L934" s="16">
        <v>43770</v>
      </c>
    </row>
    <row r="935" ht="24.2" customHeight="1" spans="1:12">
      <c r="A935" s="6" t="s">
        <v>248</v>
      </c>
      <c r="B935" s="7" t="s">
        <v>1305</v>
      </c>
      <c r="C935" s="8" t="s">
        <v>1412</v>
      </c>
      <c r="D935" s="8" t="s">
        <v>1413</v>
      </c>
      <c r="E935" s="9" t="s">
        <v>1313</v>
      </c>
      <c r="F935" s="10" t="s">
        <v>1313</v>
      </c>
      <c r="G935" s="10">
        <v>1</v>
      </c>
      <c r="H935" s="11">
        <v>0</v>
      </c>
      <c r="I935" s="11">
        <v>1</v>
      </c>
      <c r="J935" s="14" t="s">
        <v>1310</v>
      </c>
      <c r="K935" s="15"/>
      <c r="L935" s="16">
        <v>43831</v>
      </c>
    </row>
    <row r="936" ht="24.2" customHeight="1" spans="1:12">
      <c r="A936" s="6"/>
      <c r="B936" s="7"/>
      <c r="C936" s="8" t="s">
        <v>1421</v>
      </c>
      <c r="D936" s="8" t="s">
        <v>1422</v>
      </c>
      <c r="E936" s="9" t="s">
        <v>1313</v>
      </c>
      <c r="F936" s="10" t="s">
        <v>1313</v>
      </c>
      <c r="G936" s="10">
        <v>1</v>
      </c>
      <c r="H936" s="11">
        <v>0</v>
      </c>
      <c r="I936" s="11">
        <v>1</v>
      </c>
      <c r="J936" s="14" t="s">
        <v>1310</v>
      </c>
      <c r="K936" s="15"/>
      <c r="L936" s="16">
        <v>43831</v>
      </c>
    </row>
    <row r="937" ht="17.1" customHeight="1" spans="1:12">
      <c r="A937" s="6"/>
      <c r="B937" s="7"/>
      <c r="C937" s="8" t="s">
        <v>1336</v>
      </c>
      <c r="D937" s="8" t="s">
        <v>1337</v>
      </c>
      <c r="E937" s="9" t="s">
        <v>1313</v>
      </c>
      <c r="F937" s="10" t="s">
        <v>1313</v>
      </c>
      <c r="G937" s="10">
        <v>1</v>
      </c>
      <c r="H937" s="11">
        <v>0</v>
      </c>
      <c r="I937" s="11">
        <v>5</v>
      </c>
      <c r="J937" s="14" t="s">
        <v>1310</v>
      </c>
      <c r="K937" s="15"/>
      <c r="L937" s="16">
        <v>43831</v>
      </c>
    </row>
    <row r="938" ht="17.1" customHeight="1" spans="1:12">
      <c r="A938" s="6"/>
      <c r="B938" s="7"/>
      <c r="C938" s="8" t="s">
        <v>1314</v>
      </c>
      <c r="D938" s="8" t="s">
        <v>1315</v>
      </c>
      <c r="E938" s="9" t="s">
        <v>1313</v>
      </c>
      <c r="F938" s="10" t="s">
        <v>1313</v>
      </c>
      <c r="G938" s="10">
        <v>1</v>
      </c>
      <c r="H938" s="11">
        <v>0</v>
      </c>
      <c r="I938" s="11">
        <v>30</v>
      </c>
      <c r="J938" s="14" t="s">
        <v>1310</v>
      </c>
      <c r="K938" s="15"/>
      <c r="L938" s="16">
        <v>43773</v>
      </c>
    </row>
    <row r="939" ht="17.1" customHeight="1" spans="1:12">
      <c r="A939" s="6"/>
      <c r="B939" s="7"/>
      <c r="C939" s="8" t="s">
        <v>1348</v>
      </c>
      <c r="D939" s="8" t="s">
        <v>1349</v>
      </c>
      <c r="E939" s="9" t="s">
        <v>1309</v>
      </c>
      <c r="F939" s="10" t="s">
        <v>1309</v>
      </c>
      <c r="G939" s="10">
        <v>1</v>
      </c>
      <c r="H939" s="11">
        <v>0</v>
      </c>
      <c r="I939" s="11">
        <v>0.15</v>
      </c>
      <c r="J939" s="14" t="s">
        <v>1310</v>
      </c>
      <c r="K939" s="15"/>
      <c r="L939" s="16">
        <v>43831</v>
      </c>
    </row>
    <row r="940" ht="17.1" customHeight="1" spans="1:12">
      <c r="A940" s="6"/>
      <c r="B940" s="7"/>
      <c r="C940" s="8" t="s">
        <v>1345</v>
      </c>
      <c r="D940" s="8" t="s">
        <v>1346</v>
      </c>
      <c r="E940" s="9" t="s">
        <v>1309</v>
      </c>
      <c r="F940" s="10" t="s">
        <v>1309</v>
      </c>
      <c r="G940" s="10">
        <v>1</v>
      </c>
      <c r="H940" s="11">
        <v>0</v>
      </c>
      <c r="I940" s="11">
        <v>1</v>
      </c>
      <c r="J940" s="14" t="s">
        <v>1310</v>
      </c>
      <c r="K940" s="15"/>
      <c r="L940" s="16">
        <v>43831</v>
      </c>
    </row>
    <row r="941" ht="17.1" customHeight="1" spans="1:12">
      <c r="A941" s="6"/>
      <c r="B941" s="7"/>
      <c r="C941" s="8" t="s">
        <v>1331</v>
      </c>
      <c r="D941" s="8" t="s">
        <v>1332</v>
      </c>
      <c r="E941" s="9" t="s">
        <v>1309</v>
      </c>
      <c r="F941" s="10" t="s">
        <v>1309</v>
      </c>
      <c r="G941" s="10">
        <v>4</v>
      </c>
      <c r="H941" s="11">
        <v>0</v>
      </c>
      <c r="I941" s="11">
        <v>1.6</v>
      </c>
      <c r="J941" s="14" t="s">
        <v>1310</v>
      </c>
      <c r="K941" s="15"/>
      <c r="L941" s="16">
        <v>43831</v>
      </c>
    </row>
    <row r="942" ht="17.1" customHeight="1" spans="1:12">
      <c r="A942" s="6"/>
      <c r="B942" s="7"/>
      <c r="C942" s="8" t="s">
        <v>1318</v>
      </c>
      <c r="D942" s="8" t="s">
        <v>1319</v>
      </c>
      <c r="E942" s="9" t="s">
        <v>1309</v>
      </c>
      <c r="F942" s="10" t="s">
        <v>1309</v>
      </c>
      <c r="G942" s="10">
        <v>20</v>
      </c>
      <c r="H942" s="11">
        <v>0</v>
      </c>
      <c r="I942" s="11">
        <v>9</v>
      </c>
      <c r="J942" s="14" t="s">
        <v>1310</v>
      </c>
      <c r="K942" s="15"/>
      <c r="L942" s="16">
        <v>43831</v>
      </c>
    </row>
    <row r="943" ht="17.1" customHeight="1" spans="1:12">
      <c r="A943" s="6"/>
      <c r="B943" s="7"/>
      <c r="C943" s="8" t="s">
        <v>1338</v>
      </c>
      <c r="D943" s="8" t="s">
        <v>1339</v>
      </c>
      <c r="E943" s="9" t="s">
        <v>1356</v>
      </c>
      <c r="F943" s="10" t="s">
        <v>1356</v>
      </c>
      <c r="G943" s="10">
        <v>60</v>
      </c>
      <c r="H943" s="11">
        <v>0</v>
      </c>
      <c r="I943" s="11">
        <v>1.2</v>
      </c>
      <c r="J943" s="14" t="s">
        <v>1310</v>
      </c>
      <c r="K943" s="15"/>
      <c r="L943" s="16">
        <v>43831</v>
      </c>
    </row>
    <row r="944" ht="17.1" customHeight="1" spans="1:12">
      <c r="A944" s="6"/>
      <c r="B944" s="7"/>
      <c r="C944" s="8" t="s">
        <v>1323</v>
      </c>
      <c r="D944" s="8" t="s">
        <v>1324</v>
      </c>
      <c r="E944" s="9" t="s">
        <v>1326</v>
      </c>
      <c r="F944" s="10" t="s">
        <v>1326</v>
      </c>
      <c r="G944" s="10">
        <v>50</v>
      </c>
      <c r="H944" s="11">
        <v>0</v>
      </c>
      <c r="I944" s="11">
        <v>1</v>
      </c>
      <c r="J944" s="14" t="s">
        <v>1310</v>
      </c>
      <c r="K944" s="15"/>
      <c r="L944" s="16">
        <v>43831</v>
      </c>
    </row>
    <row r="945" ht="17.1" customHeight="1" spans="1:12">
      <c r="A945" s="6"/>
      <c r="B945" s="7"/>
      <c r="C945" s="8" t="s">
        <v>1342</v>
      </c>
      <c r="D945" s="8" t="s">
        <v>1343</v>
      </c>
      <c r="E945" s="9" t="s">
        <v>1309</v>
      </c>
      <c r="F945" s="10" t="s">
        <v>1309</v>
      </c>
      <c r="G945" s="10">
        <v>4</v>
      </c>
      <c r="H945" s="11">
        <v>0</v>
      </c>
      <c r="I945" s="11">
        <v>1.2</v>
      </c>
      <c r="J945" s="14" t="s">
        <v>1310</v>
      </c>
      <c r="K945" s="15"/>
      <c r="L945" s="16">
        <v>43831</v>
      </c>
    </row>
    <row r="946" ht="17.1" customHeight="1" spans="1:12">
      <c r="A946" s="6"/>
      <c r="B946" s="7"/>
      <c r="C946" s="8" t="s">
        <v>1327</v>
      </c>
      <c r="D946" s="8" t="s">
        <v>1328</v>
      </c>
      <c r="E946" s="9" t="s">
        <v>1309</v>
      </c>
      <c r="F946" s="10" t="s">
        <v>1309</v>
      </c>
      <c r="G946" s="10">
        <v>4</v>
      </c>
      <c r="H946" s="11">
        <v>0</v>
      </c>
      <c r="I946" s="11">
        <v>0.2</v>
      </c>
      <c r="J946" s="14" t="s">
        <v>1310</v>
      </c>
      <c r="K946" s="15"/>
      <c r="L946" s="16">
        <v>43831</v>
      </c>
    </row>
    <row r="947" ht="24.2" customHeight="1" spans="1:12">
      <c r="A947" s="6"/>
      <c r="B947" s="7"/>
      <c r="C947" s="8" t="s">
        <v>1357</v>
      </c>
      <c r="D947" s="8" t="s">
        <v>1358</v>
      </c>
      <c r="E947" s="9" t="s">
        <v>1313</v>
      </c>
      <c r="F947" s="10" t="s">
        <v>1313</v>
      </c>
      <c r="G947" s="10">
        <v>1</v>
      </c>
      <c r="H947" s="11">
        <v>0</v>
      </c>
      <c r="I947" s="11">
        <v>1</v>
      </c>
      <c r="J947" s="14" t="s">
        <v>1310</v>
      </c>
      <c r="K947" s="15"/>
      <c r="L947" s="16">
        <v>43831</v>
      </c>
    </row>
    <row r="948" ht="17.1" customHeight="1" spans="1:12">
      <c r="A948" s="6"/>
      <c r="B948" s="7"/>
      <c r="C948" s="8" t="s">
        <v>1316</v>
      </c>
      <c r="D948" s="8" t="s">
        <v>1317</v>
      </c>
      <c r="E948" s="9" t="s">
        <v>1309</v>
      </c>
      <c r="F948" s="10" t="s">
        <v>1309</v>
      </c>
      <c r="G948" s="10">
        <v>4</v>
      </c>
      <c r="H948" s="11">
        <v>0</v>
      </c>
      <c r="I948" s="11">
        <v>1.2</v>
      </c>
      <c r="J948" s="14" t="s">
        <v>1310</v>
      </c>
      <c r="K948" s="15"/>
      <c r="L948" s="16">
        <v>43831</v>
      </c>
    </row>
    <row r="949" ht="17.1" customHeight="1" spans="1:12">
      <c r="A949" s="6"/>
      <c r="B949" s="7"/>
      <c r="C949" s="8" t="s">
        <v>1320</v>
      </c>
      <c r="D949" s="8" t="s">
        <v>1321</v>
      </c>
      <c r="E949" s="9" t="s">
        <v>1322</v>
      </c>
      <c r="F949" s="10" t="s">
        <v>1322</v>
      </c>
      <c r="G949" s="10">
        <v>2</v>
      </c>
      <c r="H949" s="11">
        <v>0</v>
      </c>
      <c r="I949" s="11">
        <v>1.4</v>
      </c>
      <c r="J949" s="14" t="s">
        <v>1310</v>
      </c>
      <c r="K949" s="15"/>
      <c r="L949" s="16">
        <v>43831</v>
      </c>
    </row>
    <row r="950" ht="17.1" customHeight="1" spans="1:12">
      <c r="A950" s="6"/>
      <c r="B950" s="7"/>
      <c r="C950" s="8" t="s">
        <v>1456</v>
      </c>
      <c r="D950" s="8" t="s">
        <v>1457</v>
      </c>
      <c r="E950" s="9" t="s">
        <v>1322</v>
      </c>
      <c r="F950" s="10" t="s">
        <v>1322</v>
      </c>
      <c r="G950" s="10">
        <v>2</v>
      </c>
      <c r="H950" s="11">
        <v>0</v>
      </c>
      <c r="I950" s="11">
        <v>1.4</v>
      </c>
      <c r="J950" s="14" t="s">
        <v>1310</v>
      </c>
      <c r="K950" s="15"/>
      <c r="L950" s="16">
        <v>43831</v>
      </c>
    </row>
    <row r="951" ht="36.2" customHeight="1" spans="1:12">
      <c r="A951" s="6"/>
      <c r="B951" s="7" t="s">
        <v>2017</v>
      </c>
      <c r="C951" s="8" t="s">
        <v>1336</v>
      </c>
      <c r="D951" s="8" t="s">
        <v>1337</v>
      </c>
      <c r="E951" s="9" t="s">
        <v>1416</v>
      </c>
      <c r="F951" s="10" t="s">
        <v>1359</v>
      </c>
      <c r="G951" s="10">
        <v>7</v>
      </c>
      <c r="H951" s="11">
        <v>0</v>
      </c>
      <c r="I951" s="11">
        <v>299.95</v>
      </c>
      <c r="J951" s="14" t="s">
        <v>1310</v>
      </c>
      <c r="K951" s="15"/>
      <c r="L951" s="16">
        <v>43773</v>
      </c>
    </row>
    <row r="952" ht="48.2" customHeight="1" spans="1:12">
      <c r="A952" s="6"/>
      <c r="B952" s="7" t="s">
        <v>2018</v>
      </c>
      <c r="C952" s="8" t="s">
        <v>1979</v>
      </c>
      <c r="D952" s="8" t="s">
        <v>1980</v>
      </c>
      <c r="E952" s="9" t="s">
        <v>1416</v>
      </c>
      <c r="F952" s="10" t="s">
        <v>1416</v>
      </c>
      <c r="G952" s="10">
        <v>1</v>
      </c>
      <c r="H952" s="11">
        <v>0.05</v>
      </c>
      <c r="I952" s="11">
        <v>530</v>
      </c>
      <c r="J952" s="14" t="s">
        <v>1310</v>
      </c>
      <c r="K952" s="15"/>
      <c r="L952" s="16">
        <v>43773</v>
      </c>
    </row>
    <row r="953" ht="30.95" customHeight="1" spans="1:12">
      <c r="A953" s="6"/>
      <c r="B953" s="7" t="s">
        <v>2019</v>
      </c>
      <c r="C953" s="8" t="s">
        <v>1979</v>
      </c>
      <c r="D953" s="8" t="s">
        <v>1980</v>
      </c>
      <c r="E953" s="9" t="s">
        <v>1313</v>
      </c>
      <c r="F953" s="10" t="s">
        <v>1313</v>
      </c>
      <c r="G953" s="10">
        <v>1</v>
      </c>
      <c r="H953" s="11">
        <v>0.05</v>
      </c>
      <c r="I953" s="11">
        <v>500</v>
      </c>
      <c r="J953" s="14" t="s">
        <v>1310</v>
      </c>
      <c r="K953" s="15"/>
      <c r="L953" s="16">
        <v>43845</v>
      </c>
    </row>
    <row r="954" ht="39" customHeight="1" spans="1:12">
      <c r="A954" s="6"/>
      <c r="B954" s="7" t="s">
        <v>2020</v>
      </c>
      <c r="C954" s="8" t="s">
        <v>1979</v>
      </c>
      <c r="D954" s="8" t="s">
        <v>1980</v>
      </c>
      <c r="E954" s="9" t="s">
        <v>1416</v>
      </c>
      <c r="F954" s="10" t="s">
        <v>1416</v>
      </c>
      <c r="G954" s="10">
        <v>1</v>
      </c>
      <c r="H954" s="11">
        <v>0.03</v>
      </c>
      <c r="I954" s="11">
        <v>250</v>
      </c>
      <c r="J954" s="14" t="s">
        <v>1310</v>
      </c>
      <c r="K954" s="15"/>
      <c r="L954" s="16">
        <v>43831</v>
      </c>
    </row>
    <row r="955" ht="30" customHeight="1" spans="1:12">
      <c r="A955" s="6"/>
      <c r="B955" s="7" t="s">
        <v>2021</v>
      </c>
      <c r="C955" s="8" t="s">
        <v>1336</v>
      </c>
      <c r="D955" s="8" t="s">
        <v>1337</v>
      </c>
      <c r="E955" s="9" t="s">
        <v>1313</v>
      </c>
      <c r="F955" s="10" t="s">
        <v>1313</v>
      </c>
      <c r="G955" s="10">
        <v>6</v>
      </c>
      <c r="H955" s="11">
        <v>0</v>
      </c>
      <c r="I955" s="11">
        <v>19.98</v>
      </c>
      <c r="J955" s="14" t="s">
        <v>1310</v>
      </c>
      <c r="K955" s="15"/>
      <c r="L955" s="16">
        <v>43773</v>
      </c>
    </row>
    <row r="956" ht="60.4" customHeight="1" spans="1:12">
      <c r="A956" s="6"/>
      <c r="B956" s="7" t="s">
        <v>2022</v>
      </c>
      <c r="C956" s="8" t="s">
        <v>1336</v>
      </c>
      <c r="D956" s="8" t="s">
        <v>1337</v>
      </c>
      <c r="E956" s="9" t="s">
        <v>1416</v>
      </c>
      <c r="F956" s="10" t="s">
        <v>1416</v>
      </c>
      <c r="G956" s="10">
        <v>1</v>
      </c>
      <c r="H956" s="11">
        <v>0.01</v>
      </c>
      <c r="I956" s="11">
        <v>130</v>
      </c>
      <c r="J956" s="14" t="s">
        <v>1310</v>
      </c>
      <c r="K956" s="15"/>
      <c r="L956" s="16">
        <v>43773</v>
      </c>
    </row>
    <row r="957" ht="24.2" customHeight="1" spans="1:12">
      <c r="A957" s="6" t="s">
        <v>250</v>
      </c>
      <c r="B957" s="7" t="s">
        <v>1305</v>
      </c>
      <c r="C957" s="8" t="s">
        <v>1333</v>
      </c>
      <c r="D957" s="8" t="s">
        <v>1334</v>
      </c>
      <c r="E957" s="9" t="s">
        <v>2023</v>
      </c>
      <c r="F957" s="10" t="s">
        <v>1309</v>
      </c>
      <c r="G957" s="10">
        <v>2</v>
      </c>
      <c r="H957" s="11">
        <v>0</v>
      </c>
      <c r="I957" s="11">
        <v>0.5</v>
      </c>
      <c r="J957" s="14" t="s">
        <v>2024</v>
      </c>
      <c r="K957" s="15"/>
      <c r="L957" s="16">
        <v>43831</v>
      </c>
    </row>
    <row r="958" ht="17.1" customHeight="1" spans="1:12">
      <c r="A958" s="6"/>
      <c r="B958" s="7"/>
      <c r="C958" s="8"/>
      <c r="D958" s="8"/>
      <c r="E958" s="9" t="s">
        <v>2025</v>
      </c>
      <c r="F958" s="10" t="s">
        <v>1309</v>
      </c>
      <c r="G958" s="10">
        <v>1</v>
      </c>
      <c r="H958" s="11">
        <v>0</v>
      </c>
      <c r="I958" s="11">
        <v>1.3</v>
      </c>
      <c r="J958" s="14" t="s">
        <v>1310</v>
      </c>
      <c r="K958" s="15"/>
      <c r="L958" s="16">
        <v>43838</v>
      </c>
    </row>
    <row r="959" ht="24.2" customHeight="1" spans="1:12">
      <c r="A959" s="6"/>
      <c r="B959" s="7"/>
      <c r="C959" s="8" t="s">
        <v>1412</v>
      </c>
      <c r="D959" s="8" t="s">
        <v>1413</v>
      </c>
      <c r="E959" s="9" t="s">
        <v>2026</v>
      </c>
      <c r="F959" s="10" t="s">
        <v>1416</v>
      </c>
      <c r="G959" s="10">
        <v>1</v>
      </c>
      <c r="H959" s="11">
        <v>0</v>
      </c>
      <c r="I959" s="11">
        <v>10</v>
      </c>
      <c r="J959" s="14" t="s">
        <v>2024</v>
      </c>
      <c r="K959" s="15"/>
      <c r="L959" s="16">
        <v>43831</v>
      </c>
    </row>
    <row r="960" ht="24.2" customHeight="1" spans="1:12">
      <c r="A960" s="6"/>
      <c r="B960" s="7"/>
      <c r="C960" s="8" t="s">
        <v>1311</v>
      </c>
      <c r="D960" s="8" t="s">
        <v>1312</v>
      </c>
      <c r="E960" s="9" t="s">
        <v>2027</v>
      </c>
      <c r="F960" s="10" t="s">
        <v>1416</v>
      </c>
      <c r="G960" s="10">
        <v>1</v>
      </c>
      <c r="H960" s="11">
        <v>0.01</v>
      </c>
      <c r="I960" s="11">
        <v>97</v>
      </c>
      <c r="J960" s="14" t="s">
        <v>2024</v>
      </c>
      <c r="K960" s="15"/>
      <c r="L960" s="16">
        <v>43831</v>
      </c>
    </row>
    <row r="961" ht="24.2" customHeight="1" spans="1:12">
      <c r="A961" s="6"/>
      <c r="B961" s="7"/>
      <c r="C961" s="8" t="s">
        <v>1421</v>
      </c>
      <c r="D961" s="8" t="s">
        <v>1422</v>
      </c>
      <c r="E961" s="9" t="s">
        <v>1308</v>
      </c>
      <c r="F961" s="10" t="s">
        <v>1359</v>
      </c>
      <c r="G961" s="10">
        <v>1</v>
      </c>
      <c r="H961" s="11">
        <v>0</v>
      </c>
      <c r="I961" s="11">
        <v>4</v>
      </c>
      <c r="J961" s="14" t="s">
        <v>2024</v>
      </c>
      <c r="K961" s="15"/>
      <c r="L961" s="16">
        <v>43831</v>
      </c>
    </row>
    <row r="962" ht="24.2" customHeight="1" spans="1:12">
      <c r="A962" s="6"/>
      <c r="B962" s="7"/>
      <c r="C962" s="8" t="s">
        <v>1460</v>
      </c>
      <c r="D962" s="8" t="s">
        <v>1461</v>
      </c>
      <c r="E962" s="9" t="s">
        <v>2028</v>
      </c>
      <c r="F962" s="10" t="s">
        <v>1309</v>
      </c>
      <c r="G962" s="10">
        <v>4</v>
      </c>
      <c r="H962" s="11">
        <v>0</v>
      </c>
      <c r="I962" s="11">
        <v>0.52</v>
      </c>
      <c r="J962" s="14" t="s">
        <v>2024</v>
      </c>
      <c r="K962" s="15"/>
      <c r="L962" s="16">
        <v>43834</v>
      </c>
    </row>
    <row r="963" ht="33.95" customHeight="1" spans="1:12">
      <c r="A963" s="6"/>
      <c r="B963" s="7"/>
      <c r="C963" s="8" t="s">
        <v>1331</v>
      </c>
      <c r="D963" s="8" t="s">
        <v>1332</v>
      </c>
      <c r="E963" s="9" t="s">
        <v>2029</v>
      </c>
      <c r="F963" s="10" t="s">
        <v>1309</v>
      </c>
      <c r="G963" s="10">
        <v>1</v>
      </c>
      <c r="H963" s="11">
        <v>0</v>
      </c>
      <c r="I963" s="11">
        <v>0.75</v>
      </c>
      <c r="J963" s="14" t="s">
        <v>2024</v>
      </c>
      <c r="K963" s="15"/>
      <c r="L963" s="16">
        <v>43831</v>
      </c>
    </row>
    <row r="964" ht="33.95" customHeight="1" spans="1:12">
      <c r="A964" s="6"/>
      <c r="B964" s="7"/>
      <c r="C964" s="8" t="s">
        <v>1318</v>
      </c>
      <c r="D964" s="8" t="s">
        <v>1319</v>
      </c>
      <c r="E964" s="9" t="s">
        <v>2030</v>
      </c>
      <c r="F964" s="10" t="s">
        <v>1309</v>
      </c>
      <c r="G964" s="10">
        <v>85</v>
      </c>
      <c r="H964" s="11">
        <v>0</v>
      </c>
      <c r="I964" s="11">
        <v>42.5</v>
      </c>
      <c r="J964" s="14" t="s">
        <v>2024</v>
      </c>
      <c r="K964" s="15"/>
      <c r="L964" s="16">
        <v>43831</v>
      </c>
    </row>
    <row r="965" ht="30" customHeight="1" spans="1:12">
      <c r="A965" s="27" t="s">
        <v>252</v>
      </c>
      <c r="B965" s="7" t="s">
        <v>2031</v>
      </c>
      <c r="C965" s="8" t="s">
        <v>1348</v>
      </c>
      <c r="D965" s="8" t="s">
        <v>1349</v>
      </c>
      <c r="E965" s="9" t="s">
        <v>2032</v>
      </c>
      <c r="F965" s="10" t="s">
        <v>1313</v>
      </c>
      <c r="G965" s="10">
        <v>1</v>
      </c>
      <c r="H965" s="11">
        <v>0</v>
      </c>
      <c r="I965" s="11">
        <v>2</v>
      </c>
      <c r="J965" s="14" t="s">
        <v>2024</v>
      </c>
      <c r="K965" s="15"/>
      <c r="L965" s="16">
        <v>43951</v>
      </c>
    </row>
    <row r="966" ht="30" customHeight="1" spans="1:12">
      <c r="A966" s="27"/>
      <c r="B966" s="7" t="s">
        <v>2033</v>
      </c>
      <c r="C966" s="8" t="s">
        <v>1460</v>
      </c>
      <c r="D966" s="8" t="s">
        <v>1461</v>
      </c>
      <c r="E966" s="9" t="s">
        <v>2034</v>
      </c>
      <c r="F966" s="10" t="s">
        <v>1313</v>
      </c>
      <c r="G966" s="10">
        <v>1</v>
      </c>
      <c r="H966" s="11">
        <v>0</v>
      </c>
      <c r="I966" s="11">
        <v>2</v>
      </c>
      <c r="J966" s="14" t="s">
        <v>2024</v>
      </c>
      <c r="K966" s="15"/>
      <c r="L966" s="16">
        <v>43951</v>
      </c>
    </row>
    <row r="967" ht="30" customHeight="1" spans="1:12">
      <c r="A967" s="27"/>
      <c r="B967" s="7" t="s">
        <v>2035</v>
      </c>
      <c r="C967" s="8" t="s">
        <v>1323</v>
      </c>
      <c r="D967" s="8" t="s">
        <v>1324</v>
      </c>
      <c r="E967" s="9" t="s">
        <v>2036</v>
      </c>
      <c r="F967" s="10" t="s">
        <v>1313</v>
      </c>
      <c r="G967" s="10">
        <v>1</v>
      </c>
      <c r="H967" s="11">
        <v>0</v>
      </c>
      <c r="I967" s="11">
        <v>18</v>
      </c>
      <c r="J967" s="14" t="s">
        <v>2024</v>
      </c>
      <c r="K967" s="15"/>
      <c r="L967" s="16">
        <v>43847</v>
      </c>
    </row>
    <row r="968" ht="45.95" customHeight="1" spans="1:12">
      <c r="A968" s="27"/>
      <c r="B968" s="7" t="s">
        <v>2037</v>
      </c>
      <c r="C968" s="8" t="s">
        <v>1826</v>
      </c>
      <c r="D968" s="8" t="s">
        <v>1827</v>
      </c>
      <c r="E968" s="9" t="s">
        <v>1595</v>
      </c>
      <c r="F968" s="10" t="s">
        <v>1416</v>
      </c>
      <c r="G968" s="10">
        <v>1</v>
      </c>
      <c r="H968" s="11">
        <v>0.2</v>
      </c>
      <c r="I968" s="11">
        <v>2000</v>
      </c>
      <c r="J968" s="14" t="s">
        <v>1839</v>
      </c>
      <c r="K968" s="15"/>
      <c r="L968" s="16">
        <v>43892</v>
      </c>
    </row>
    <row r="969" ht="44.1" customHeight="1" spans="1:12">
      <c r="A969" s="27"/>
      <c r="B969" s="7" t="s">
        <v>2038</v>
      </c>
      <c r="C969" s="8" t="s">
        <v>2039</v>
      </c>
      <c r="D969" s="8" t="s">
        <v>2040</v>
      </c>
      <c r="E969" s="9" t="s">
        <v>1595</v>
      </c>
      <c r="F969" s="10" t="s">
        <v>1313</v>
      </c>
      <c r="G969" s="10">
        <v>1</v>
      </c>
      <c r="H969" s="11">
        <v>0.25</v>
      </c>
      <c r="I969" s="11">
        <v>2500</v>
      </c>
      <c r="J969" s="14" t="s">
        <v>1839</v>
      </c>
      <c r="K969" s="15"/>
      <c r="L969" s="16">
        <v>43900</v>
      </c>
    </row>
    <row r="970" ht="30.95" customHeight="1" spans="1:12">
      <c r="A970" s="27"/>
      <c r="B970" s="7" t="s">
        <v>2041</v>
      </c>
      <c r="C970" s="8" t="s">
        <v>1357</v>
      </c>
      <c r="D970" s="8" t="s">
        <v>1358</v>
      </c>
      <c r="E970" s="9" t="s">
        <v>1595</v>
      </c>
      <c r="F970" s="10" t="s">
        <v>1416</v>
      </c>
      <c r="G970" s="10">
        <v>1</v>
      </c>
      <c r="H970" s="11">
        <v>0</v>
      </c>
      <c r="I970" s="11">
        <v>15</v>
      </c>
      <c r="J970" s="14" t="s">
        <v>2024</v>
      </c>
      <c r="K970" s="15"/>
      <c r="L970" s="16">
        <v>43854</v>
      </c>
    </row>
    <row r="971" ht="30.95" customHeight="1" spans="1:12">
      <c r="A971" s="27"/>
      <c r="B971" s="7" t="s">
        <v>2042</v>
      </c>
      <c r="C971" s="8" t="s">
        <v>1765</v>
      </c>
      <c r="D971" s="8" t="s">
        <v>1766</v>
      </c>
      <c r="E971" s="9" t="s">
        <v>1595</v>
      </c>
      <c r="F971" s="10" t="s">
        <v>1416</v>
      </c>
      <c r="G971" s="10">
        <v>1</v>
      </c>
      <c r="H971" s="11">
        <v>0</v>
      </c>
      <c r="I971" s="11">
        <v>5</v>
      </c>
      <c r="J971" s="14" t="s">
        <v>2024</v>
      </c>
      <c r="K971" s="15"/>
      <c r="L971" s="16">
        <v>44012</v>
      </c>
    </row>
    <row r="972" ht="30.95" customHeight="1" spans="1:12">
      <c r="A972" s="27"/>
      <c r="B972" s="7" t="s">
        <v>2043</v>
      </c>
      <c r="C972" s="8" t="s">
        <v>1525</v>
      </c>
      <c r="D972" s="8" t="s">
        <v>1526</v>
      </c>
      <c r="E972" s="9" t="s">
        <v>1595</v>
      </c>
      <c r="F972" s="10" t="s">
        <v>1313</v>
      </c>
      <c r="G972" s="10">
        <v>1</v>
      </c>
      <c r="H972" s="11">
        <v>0</v>
      </c>
      <c r="I972" s="11">
        <v>2</v>
      </c>
      <c r="J972" s="14" t="s">
        <v>2024</v>
      </c>
      <c r="K972" s="15"/>
      <c r="L972" s="16">
        <v>43921</v>
      </c>
    </row>
    <row r="973" ht="30.95" customHeight="1" spans="1:12">
      <c r="A973" s="27"/>
      <c r="B973" s="7" t="s">
        <v>2044</v>
      </c>
      <c r="C973" s="8" t="s">
        <v>1316</v>
      </c>
      <c r="D973" s="8" t="s">
        <v>1317</v>
      </c>
      <c r="E973" s="9" t="s">
        <v>2045</v>
      </c>
      <c r="F973" s="10" t="s">
        <v>1313</v>
      </c>
      <c r="G973" s="10">
        <v>1</v>
      </c>
      <c r="H973" s="11">
        <v>0</v>
      </c>
      <c r="I973" s="11">
        <v>3</v>
      </c>
      <c r="J973" s="14" t="s">
        <v>2024</v>
      </c>
      <c r="K973" s="15"/>
      <c r="L973" s="16">
        <v>43921</v>
      </c>
    </row>
    <row r="974" ht="30.95" customHeight="1" spans="1:12">
      <c r="A974" s="27"/>
      <c r="B974" s="7" t="s">
        <v>2046</v>
      </c>
      <c r="C974" s="8" t="s">
        <v>1327</v>
      </c>
      <c r="D974" s="8" t="s">
        <v>1328</v>
      </c>
      <c r="E974" s="9" t="s">
        <v>2045</v>
      </c>
      <c r="F974" s="10" t="s">
        <v>1313</v>
      </c>
      <c r="G974" s="10">
        <v>1</v>
      </c>
      <c r="H974" s="11">
        <v>0</v>
      </c>
      <c r="I974" s="11">
        <v>3</v>
      </c>
      <c r="J974" s="14" t="s">
        <v>2024</v>
      </c>
      <c r="K974" s="15"/>
      <c r="L974" s="16">
        <v>43921</v>
      </c>
    </row>
    <row r="975" ht="30.95" customHeight="1" spans="1:12">
      <c r="A975" s="27"/>
      <c r="B975" s="7" t="s">
        <v>2047</v>
      </c>
      <c r="C975" s="8" t="s">
        <v>1318</v>
      </c>
      <c r="D975" s="8" t="s">
        <v>1319</v>
      </c>
      <c r="E975" s="9" t="s">
        <v>2048</v>
      </c>
      <c r="F975" s="10" t="s">
        <v>1313</v>
      </c>
      <c r="G975" s="10">
        <v>1</v>
      </c>
      <c r="H975" s="11">
        <v>0</v>
      </c>
      <c r="I975" s="11">
        <v>25</v>
      </c>
      <c r="J975" s="14" t="s">
        <v>2024</v>
      </c>
      <c r="K975" s="15"/>
      <c r="L975" s="16">
        <v>43864</v>
      </c>
    </row>
    <row r="976" ht="30.95" customHeight="1" spans="1:12">
      <c r="A976" s="27"/>
      <c r="B976" s="7" t="s">
        <v>2049</v>
      </c>
      <c r="C976" s="8" t="s">
        <v>1618</v>
      </c>
      <c r="D976" s="8" t="s">
        <v>1619</v>
      </c>
      <c r="E976" s="9" t="s">
        <v>2050</v>
      </c>
      <c r="F976" s="10" t="s">
        <v>1313</v>
      </c>
      <c r="G976" s="10">
        <v>1</v>
      </c>
      <c r="H976" s="11">
        <v>0</v>
      </c>
      <c r="I976" s="11">
        <v>4</v>
      </c>
      <c r="J976" s="14" t="s">
        <v>2024</v>
      </c>
      <c r="K976" s="15"/>
      <c r="L976" s="16">
        <v>43889</v>
      </c>
    </row>
    <row r="977" ht="36.2" customHeight="1" spans="1:12">
      <c r="A977" s="27"/>
      <c r="B977" s="7" t="s">
        <v>2051</v>
      </c>
      <c r="C977" s="8" t="s">
        <v>2052</v>
      </c>
      <c r="D977" s="8" t="s">
        <v>2053</v>
      </c>
      <c r="E977" s="9" t="s">
        <v>1595</v>
      </c>
      <c r="F977" s="10" t="s">
        <v>1416</v>
      </c>
      <c r="G977" s="10">
        <v>1</v>
      </c>
      <c r="H977" s="11">
        <v>0.01</v>
      </c>
      <c r="I977" s="11">
        <v>50</v>
      </c>
      <c r="J977" s="14" t="s">
        <v>2024</v>
      </c>
      <c r="K977" s="15"/>
      <c r="L977" s="16">
        <v>43861</v>
      </c>
    </row>
    <row r="978" ht="24.2" customHeight="1" spans="1:12">
      <c r="A978" s="27"/>
      <c r="B978" s="7" t="s">
        <v>2054</v>
      </c>
      <c r="C978" s="8" t="s">
        <v>1336</v>
      </c>
      <c r="D978" s="8" t="s">
        <v>1337</v>
      </c>
      <c r="E978" s="9" t="s">
        <v>1595</v>
      </c>
      <c r="F978" s="10" t="s">
        <v>1313</v>
      </c>
      <c r="G978" s="10">
        <v>1</v>
      </c>
      <c r="H978" s="11">
        <v>0</v>
      </c>
      <c r="I978" s="11">
        <v>28</v>
      </c>
      <c r="J978" s="14" t="s">
        <v>2024</v>
      </c>
      <c r="K978" s="15"/>
      <c r="L978" s="16">
        <v>43798</v>
      </c>
    </row>
    <row r="979" ht="42" customHeight="1" spans="1:12">
      <c r="A979" s="27"/>
      <c r="B979" s="7" t="s">
        <v>2055</v>
      </c>
      <c r="C979" s="8" t="s">
        <v>2056</v>
      </c>
      <c r="D979" s="8" t="s">
        <v>2057</v>
      </c>
      <c r="E979" s="9" t="s">
        <v>1595</v>
      </c>
      <c r="F979" s="10" t="s">
        <v>1416</v>
      </c>
      <c r="G979" s="10">
        <v>1</v>
      </c>
      <c r="H979" s="11">
        <v>0.01</v>
      </c>
      <c r="I979" s="11">
        <v>110</v>
      </c>
      <c r="J979" s="14" t="s">
        <v>1839</v>
      </c>
      <c r="K979" s="15"/>
      <c r="L979" s="16">
        <v>43921</v>
      </c>
    </row>
    <row r="980" ht="42" customHeight="1" spans="1:12">
      <c r="A980" s="27"/>
      <c r="B980" s="7" t="s">
        <v>2058</v>
      </c>
      <c r="C980" s="8" t="s">
        <v>1421</v>
      </c>
      <c r="D980" s="8" t="s">
        <v>1422</v>
      </c>
      <c r="E980" s="9" t="s">
        <v>1595</v>
      </c>
      <c r="F980" s="10" t="s">
        <v>1416</v>
      </c>
      <c r="G980" s="10">
        <v>1</v>
      </c>
      <c r="H980" s="11">
        <v>0.01</v>
      </c>
      <c r="I980" s="11">
        <v>50</v>
      </c>
      <c r="J980" s="14" t="s">
        <v>2024</v>
      </c>
      <c r="K980" s="15"/>
      <c r="L980" s="16">
        <v>43892</v>
      </c>
    </row>
    <row r="981" ht="32.1" customHeight="1" spans="1:12">
      <c r="A981" s="27"/>
      <c r="B981" s="7" t="s">
        <v>2059</v>
      </c>
      <c r="C981" s="8" t="s">
        <v>1306</v>
      </c>
      <c r="D981" s="8" t="s">
        <v>1307</v>
      </c>
      <c r="E981" s="9" t="s">
        <v>1595</v>
      </c>
      <c r="F981" s="10" t="s">
        <v>1313</v>
      </c>
      <c r="G981" s="10">
        <v>1</v>
      </c>
      <c r="H981" s="11">
        <v>0</v>
      </c>
      <c r="I981" s="11">
        <v>3</v>
      </c>
      <c r="J981" s="14" t="s">
        <v>2024</v>
      </c>
      <c r="K981" s="15"/>
      <c r="L981" s="16">
        <v>43861</v>
      </c>
    </row>
    <row r="982" ht="54" customHeight="1" spans="1:12">
      <c r="A982" s="27"/>
      <c r="B982" s="7" t="s">
        <v>2060</v>
      </c>
      <c r="C982" s="8" t="s">
        <v>1414</v>
      </c>
      <c r="D982" s="8" t="s">
        <v>1415</v>
      </c>
      <c r="E982" s="9" t="s">
        <v>1595</v>
      </c>
      <c r="F982" s="10" t="s">
        <v>1416</v>
      </c>
      <c r="G982" s="10">
        <v>1</v>
      </c>
      <c r="H982" s="11">
        <v>0.01</v>
      </c>
      <c r="I982" s="11">
        <v>90</v>
      </c>
      <c r="J982" s="14" t="s">
        <v>2024</v>
      </c>
      <c r="K982" s="15"/>
      <c r="L982" s="16">
        <v>43854</v>
      </c>
    </row>
    <row r="983" ht="27" customHeight="1" spans="1:12">
      <c r="A983" s="27"/>
      <c r="B983" s="7" t="s">
        <v>2061</v>
      </c>
      <c r="C983" s="8" t="s">
        <v>1363</v>
      </c>
      <c r="D983" s="8" t="s">
        <v>1364</v>
      </c>
      <c r="E983" s="9" t="s">
        <v>2062</v>
      </c>
      <c r="F983" s="10" t="s">
        <v>1309</v>
      </c>
      <c r="G983" s="10">
        <v>1</v>
      </c>
      <c r="H983" s="11">
        <v>0</v>
      </c>
      <c r="I983" s="11">
        <v>1</v>
      </c>
      <c r="J983" s="14" t="s">
        <v>2024</v>
      </c>
      <c r="K983" s="15"/>
      <c r="L983" s="16">
        <v>43861</v>
      </c>
    </row>
    <row r="984" ht="27" customHeight="1" spans="1:12">
      <c r="A984" s="27"/>
      <c r="B984" s="7" t="s">
        <v>2063</v>
      </c>
      <c r="C984" s="8" t="s">
        <v>1419</v>
      </c>
      <c r="D984" s="8" t="s">
        <v>1420</v>
      </c>
      <c r="E984" s="9" t="s">
        <v>1595</v>
      </c>
      <c r="F984" s="10" t="s">
        <v>1313</v>
      </c>
      <c r="G984" s="10">
        <v>1</v>
      </c>
      <c r="H984" s="11">
        <v>0</v>
      </c>
      <c r="I984" s="11">
        <v>14</v>
      </c>
      <c r="J984" s="14" t="s">
        <v>2024</v>
      </c>
      <c r="K984" s="15"/>
      <c r="L984" s="16">
        <v>43892</v>
      </c>
    </row>
    <row r="985" ht="27" customHeight="1" spans="1:12">
      <c r="A985" s="27"/>
      <c r="B985" s="7" t="s">
        <v>2064</v>
      </c>
      <c r="C985" s="8" t="s">
        <v>1331</v>
      </c>
      <c r="D985" s="8" t="s">
        <v>1332</v>
      </c>
      <c r="E985" s="9" t="s">
        <v>2048</v>
      </c>
      <c r="F985" s="10" t="s">
        <v>1313</v>
      </c>
      <c r="G985" s="10">
        <v>1</v>
      </c>
      <c r="H985" s="11">
        <v>0</v>
      </c>
      <c r="I985" s="11">
        <v>45</v>
      </c>
      <c r="J985" s="14" t="s">
        <v>2024</v>
      </c>
      <c r="K985" s="15"/>
      <c r="L985" s="16">
        <v>43921</v>
      </c>
    </row>
    <row r="986" ht="27" customHeight="1" spans="1:12">
      <c r="A986" s="27"/>
      <c r="B986" s="7" t="s">
        <v>2065</v>
      </c>
      <c r="C986" s="8" t="s">
        <v>1352</v>
      </c>
      <c r="D986" s="8" t="s">
        <v>1353</v>
      </c>
      <c r="E986" s="9" t="s">
        <v>2066</v>
      </c>
      <c r="F986" s="10" t="s">
        <v>1313</v>
      </c>
      <c r="G986" s="10">
        <v>1</v>
      </c>
      <c r="H986" s="11">
        <v>0</v>
      </c>
      <c r="I986" s="11">
        <v>28</v>
      </c>
      <c r="J986" s="14" t="s">
        <v>2024</v>
      </c>
      <c r="K986" s="15"/>
      <c r="L986" s="16">
        <v>43861</v>
      </c>
    </row>
    <row r="987" ht="27" customHeight="1" spans="1:12">
      <c r="A987" s="27"/>
      <c r="B987" s="7" t="s">
        <v>2067</v>
      </c>
      <c r="C987" s="8" t="s">
        <v>1345</v>
      </c>
      <c r="D987" s="8" t="s">
        <v>1346</v>
      </c>
      <c r="E987" s="9" t="s">
        <v>1591</v>
      </c>
      <c r="F987" s="10" t="s">
        <v>1313</v>
      </c>
      <c r="G987" s="10">
        <v>1</v>
      </c>
      <c r="H987" s="11">
        <v>0</v>
      </c>
      <c r="I987" s="11">
        <v>6</v>
      </c>
      <c r="J987" s="14" t="s">
        <v>2024</v>
      </c>
      <c r="K987" s="15"/>
      <c r="L987" s="16">
        <v>43921</v>
      </c>
    </row>
    <row r="988" ht="27" customHeight="1" spans="1:12">
      <c r="A988" s="27"/>
      <c r="B988" s="7" t="s">
        <v>2068</v>
      </c>
      <c r="C988" s="8" t="s">
        <v>1655</v>
      </c>
      <c r="D988" s="8" t="s">
        <v>1656</v>
      </c>
      <c r="E988" s="9" t="s">
        <v>1595</v>
      </c>
      <c r="F988" s="10" t="s">
        <v>1416</v>
      </c>
      <c r="G988" s="10">
        <v>1</v>
      </c>
      <c r="H988" s="11">
        <v>0</v>
      </c>
      <c r="I988" s="11">
        <v>8</v>
      </c>
      <c r="J988" s="14" t="s">
        <v>2024</v>
      </c>
      <c r="K988" s="15"/>
      <c r="L988" s="16">
        <v>43784</v>
      </c>
    </row>
    <row r="989" ht="36.2" customHeight="1" spans="1:12">
      <c r="A989" s="27"/>
      <c r="B989" s="7" t="s">
        <v>2069</v>
      </c>
      <c r="C989" s="8" t="s">
        <v>1642</v>
      </c>
      <c r="D989" s="8" t="s">
        <v>1643</v>
      </c>
      <c r="E989" s="9" t="s">
        <v>1595</v>
      </c>
      <c r="F989" s="10" t="s">
        <v>1416</v>
      </c>
      <c r="G989" s="10">
        <v>1</v>
      </c>
      <c r="H989" s="11">
        <v>0.03</v>
      </c>
      <c r="I989" s="11">
        <v>320</v>
      </c>
      <c r="J989" s="14" t="s">
        <v>2024</v>
      </c>
      <c r="K989" s="15"/>
      <c r="L989" s="16">
        <v>43952</v>
      </c>
    </row>
    <row r="990" ht="36.2" customHeight="1" spans="1:12">
      <c r="A990" s="27"/>
      <c r="B990" s="7" t="s">
        <v>2070</v>
      </c>
      <c r="C990" s="8" t="s">
        <v>2071</v>
      </c>
      <c r="D990" s="8" t="s">
        <v>2072</v>
      </c>
      <c r="E990" s="9" t="s">
        <v>1595</v>
      </c>
      <c r="F990" s="10" t="s">
        <v>1313</v>
      </c>
      <c r="G990" s="10">
        <v>1</v>
      </c>
      <c r="H990" s="11">
        <v>0.1</v>
      </c>
      <c r="I990" s="11">
        <v>1000</v>
      </c>
      <c r="J990" s="14" t="s">
        <v>1839</v>
      </c>
      <c r="K990" s="15"/>
      <c r="L990" s="16">
        <v>43892</v>
      </c>
    </row>
    <row r="991" ht="24.2" customHeight="1" spans="1:12">
      <c r="A991" s="27"/>
      <c r="B991" s="7" t="s">
        <v>2073</v>
      </c>
      <c r="C991" s="8" t="s">
        <v>2074</v>
      </c>
      <c r="D991" s="8" t="s">
        <v>2075</v>
      </c>
      <c r="E991" s="9" t="s">
        <v>1595</v>
      </c>
      <c r="F991" s="10" t="s">
        <v>1313</v>
      </c>
      <c r="G991" s="10">
        <v>1</v>
      </c>
      <c r="H991" s="11">
        <v>0.05</v>
      </c>
      <c r="I991" s="11">
        <v>500</v>
      </c>
      <c r="J991" s="14" t="s">
        <v>2024</v>
      </c>
      <c r="K991" s="15"/>
      <c r="L991" s="16">
        <v>43922</v>
      </c>
    </row>
    <row r="992" ht="33" customHeight="1" spans="1:12">
      <c r="A992" s="27"/>
      <c r="B992" s="7" t="s">
        <v>2076</v>
      </c>
      <c r="C992" s="8" t="s">
        <v>1338</v>
      </c>
      <c r="D992" s="8" t="s">
        <v>1339</v>
      </c>
      <c r="E992" s="9" t="s">
        <v>2077</v>
      </c>
      <c r="F992" s="10" t="s">
        <v>1313</v>
      </c>
      <c r="G992" s="10">
        <v>1</v>
      </c>
      <c r="H992" s="11">
        <v>0</v>
      </c>
      <c r="I992" s="11">
        <v>28</v>
      </c>
      <c r="J992" s="14" t="s">
        <v>2024</v>
      </c>
      <c r="K992" s="15"/>
      <c r="L992" s="16">
        <v>43845</v>
      </c>
    </row>
    <row r="993" ht="36.2" customHeight="1" spans="1:12">
      <c r="A993" s="27"/>
      <c r="B993" s="7" t="s">
        <v>2078</v>
      </c>
      <c r="C993" s="8" t="s">
        <v>1396</v>
      </c>
      <c r="D993" s="8" t="s">
        <v>1397</v>
      </c>
      <c r="E993" s="9" t="s">
        <v>2079</v>
      </c>
      <c r="F993" s="10" t="s">
        <v>1313</v>
      </c>
      <c r="G993" s="10">
        <v>1</v>
      </c>
      <c r="H993" s="11">
        <v>0.04</v>
      </c>
      <c r="I993" s="11">
        <v>380</v>
      </c>
      <c r="J993" s="14" t="s">
        <v>1839</v>
      </c>
      <c r="K993" s="15"/>
      <c r="L993" s="16">
        <v>43892</v>
      </c>
    </row>
    <row r="994" ht="38.1" customHeight="1" spans="1:12">
      <c r="A994" s="27"/>
      <c r="B994" s="7" t="s">
        <v>2080</v>
      </c>
      <c r="C994" s="8" t="s">
        <v>2081</v>
      </c>
      <c r="D994" s="8" t="s">
        <v>2082</v>
      </c>
      <c r="E994" s="9" t="s">
        <v>1595</v>
      </c>
      <c r="F994" s="10" t="s">
        <v>1313</v>
      </c>
      <c r="G994" s="10">
        <v>1</v>
      </c>
      <c r="H994" s="11">
        <v>0.01</v>
      </c>
      <c r="I994" s="11">
        <v>70</v>
      </c>
      <c r="J994" s="14" t="s">
        <v>2024</v>
      </c>
      <c r="K994" s="15"/>
      <c r="L994" s="16">
        <v>43921</v>
      </c>
    </row>
    <row r="995" ht="30" customHeight="1" spans="1:12">
      <c r="A995" s="33"/>
      <c r="B995" s="7" t="s">
        <v>2083</v>
      </c>
      <c r="C995" s="8" t="s">
        <v>1785</v>
      </c>
      <c r="D995" s="8" t="s">
        <v>1786</v>
      </c>
      <c r="E995" s="9" t="s">
        <v>1595</v>
      </c>
      <c r="F995" s="10" t="s">
        <v>1416</v>
      </c>
      <c r="G995" s="10">
        <v>1</v>
      </c>
      <c r="H995" s="11">
        <v>0.03</v>
      </c>
      <c r="I995" s="11">
        <v>250</v>
      </c>
      <c r="J995" s="14" t="s">
        <v>2024</v>
      </c>
      <c r="K995" s="15"/>
      <c r="L995" s="16">
        <v>43951</v>
      </c>
    </row>
    <row r="996" ht="42.95" customHeight="1" spans="1:12">
      <c r="A996" s="27"/>
      <c r="B996" s="7" t="s">
        <v>2084</v>
      </c>
      <c r="C996" s="8" t="s">
        <v>1311</v>
      </c>
      <c r="D996" s="8" t="s">
        <v>1312</v>
      </c>
      <c r="E996" s="9" t="s">
        <v>1595</v>
      </c>
      <c r="F996" s="10" t="s">
        <v>1416</v>
      </c>
      <c r="G996" s="10">
        <v>1</v>
      </c>
      <c r="H996" s="11">
        <v>0</v>
      </c>
      <c r="I996" s="11">
        <v>19</v>
      </c>
      <c r="J996" s="14" t="s">
        <v>1863</v>
      </c>
      <c r="K996" s="15"/>
      <c r="L996" s="16">
        <v>43889</v>
      </c>
    </row>
    <row r="997" ht="30" customHeight="1" spans="1:12">
      <c r="A997" s="27"/>
      <c r="B997" s="7" t="s">
        <v>2085</v>
      </c>
      <c r="C997" s="8" t="s">
        <v>1342</v>
      </c>
      <c r="D997" s="8" t="s">
        <v>1343</v>
      </c>
      <c r="E997" s="9" t="s">
        <v>2086</v>
      </c>
      <c r="F997" s="10" t="s">
        <v>1313</v>
      </c>
      <c r="G997" s="10">
        <v>1</v>
      </c>
      <c r="H997" s="11">
        <v>0</v>
      </c>
      <c r="I997" s="11">
        <v>4.9</v>
      </c>
      <c r="J997" s="14" t="s">
        <v>2024</v>
      </c>
      <c r="K997" s="15"/>
      <c r="L997" s="16">
        <v>43951</v>
      </c>
    </row>
    <row r="998" ht="30" customHeight="1" spans="1:12">
      <c r="A998" s="27"/>
      <c r="B998" s="7" t="s">
        <v>2087</v>
      </c>
      <c r="C998" s="8" t="s">
        <v>1384</v>
      </c>
      <c r="D998" s="8" t="s">
        <v>1385</v>
      </c>
      <c r="E998" s="9" t="s">
        <v>1595</v>
      </c>
      <c r="F998" s="10" t="s">
        <v>1416</v>
      </c>
      <c r="G998" s="10">
        <v>1</v>
      </c>
      <c r="H998" s="11">
        <v>0.02</v>
      </c>
      <c r="I998" s="11">
        <v>160</v>
      </c>
      <c r="J998" s="14" t="s">
        <v>2024</v>
      </c>
      <c r="K998" s="15"/>
      <c r="L998" s="16">
        <v>43861</v>
      </c>
    </row>
    <row r="999" ht="30" customHeight="1" spans="1:12">
      <c r="A999" s="27"/>
      <c r="B999" s="7" t="s">
        <v>2088</v>
      </c>
      <c r="C999" s="8" t="s">
        <v>1417</v>
      </c>
      <c r="D999" s="8" t="s">
        <v>1418</v>
      </c>
      <c r="E999" s="9" t="s">
        <v>1595</v>
      </c>
      <c r="F999" s="10" t="s">
        <v>1416</v>
      </c>
      <c r="G999" s="10">
        <v>1</v>
      </c>
      <c r="H999" s="11">
        <v>0.05</v>
      </c>
      <c r="I999" s="11">
        <v>500</v>
      </c>
      <c r="J999" s="14" t="s">
        <v>2024</v>
      </c>
      <c r="K999" s="15"/>
      <c r="L999" s="16">
        <v>44012</v>
      </c>
    </row>
    <row r="1000" ht="30" customHeight="1" spans="1:12">
      <c r="A1000" s="27"/>
      <c r="B1000" s="7" t="s">
        <v>2089</v>
      </c>
      <c r="C1000" s="8" t="s">
        <v>1329</v>
      </c>
      <c r="D1000" s="8" t="s">
        <v>1330</v>
      </c>
      <c r="E1000" s="9" t="s">
        <v>1433</v>
      </c>
      <c r="F1000" s="10" t="s">
        <v>1313</v>
      </c>
      <c r="G1000" s="10">
        <v>1</v>
      </c>
      <c r="H1000" s="11">
        <v>0</v>
      </c>
      <c r="I1000" s="11">
        <v>6</v>
      </c>
      <c r="J1000" s="14" t="s">
        <v>2024</v>
      </c>
      <c r="K1000" s="15"/>
      <c r="L1000" s="16">
        <v>43889</v>
      </c>
    </row>
    <row r="1001" ht="30" customHeight="1" spans="1:12">
      <c r="A1001" s="33"/>
      <c r="B1001" s="7" t="s">
        <v>2090</v>
      </c>
      <c r="C1001" s="8" t="s">
        <v>1377</v>
      </c>
      <c r="D1001" s="8" t="s">
        <v>1378</v>
      </c>
      <c r="E1001" s="9" t="s">
        <v>2091</v>
      </c>
      <c r="F1001" s="10" t="s">
        <v>1309</v>
      </c>
      <c r="G1001" s="10">
        <v>1</v>
      </c>
      <c r="H1001" s="11">
        <v>0</v>
      </c>
      <c r="I1001" s="11">
        <v>1</v>
      </c>
      <c r="J1001" s="14" t="s">
        <v>2024</v>
      </c>
      <c r="K1001" s="15"/>
      <c r="L1001" s="16">
        <v>43861</v>
      </c>
    </row>
    <row r="1002" ht="23.1" customHeight="1" spans="1:12">
      <c r="A1002" s="6" t="s">
        <v>254</v>
      </c>
      <c r="B1002" s="7" t="s">
        <v>1305</v>
      </c>
      <c r="C1002" s="8" t="s">
        <v>1338</v>
      </c>
      <c r="D1002" s="8" t="s">
        <v>1339</v>
      </c>
      <c r="E1002" s="9" t="s">
        <v>1308</v>
      </c>
      <c r="F1002" s="10" t="s">
        <v>1313</v>
      </c>
      <c r="G1002" s="10">
        <v>1</v>
      </c>
      <c r="H1002" s="11">
        <v>0</v>
      </c>
      <c r="I1002" s="11">
        <v>1</v>
      </c>
      <c r="J1002" s="14" t="s">
        <v>1310</v>
      </c>
      <c r="K1002" s="15"/>
      <c r="L1002" s="16">
        <v>43843</v>
      </c>
    </row>
    <row r="1003" ht="23.1" customHeight="1" spans="1:12">
      <c r="A1003" s="6"/>
      <c r="B1003" s="7"/>
      <c r="C1003" s="8" t="s">
        <v>1323</v>
      </c>
      <c r="D1003" s="8" t="s">
        <v>1324</v>
      </c>
      <c r="E1003" s="9" t="s">
        <v>2092</v>
      </c>
      <c r="F1003" s="10" t="s">
        <v>1313</v>
      </c>
      <c r="G1003" s="10">
        <v>1</v>
      </c>
      <c r="H1003" s="11">
        <v>0</v>
      </c>
      <c r="I1003" s="11">
        <v>1</v>
      </c>
      <c r="J1003" s="14" t="s">
        <v>1310</v>
      </c>
      <c r="K1003" s="15"/>
      <c r="L1003" s="16">
        <v>43843</v>
      </c>
    </row>
    <row r="1004" ht="30" customHeight="1" spans="1:12">
      <c r="A1004" s="6"/>
      <c r="B1004" s="7"/>
      <c r="C1004" s="8" t="s">
        <v>1357</v>
      </c>
      <c r="D1004" s="8" t="s">
        <v>1358</v>
      </c>
      <c r="E1004" s="9" t="s">
        <v>1308</v>
      </c>
      <c r="F1004" s="10" t="s">
        <v>1383</v>
      </c>
      <c r="G1004" s="10">
        <v>1</v>
      </c>
      <c r="H1004" s="11">
        <v>0</v>
      </c>
      <c r="I1004" s="11">
        <v>3.8</v>
      </c>
      <c r="J1004" s="14" t="s">
        <v>1310</v>
      </c>
      <c r="K1004" s="15"/>
      <c r="L1004" s="16">
        <v>43843</v>
      </c>
    </row>
    <row r="1005" ht="21.95" customHeight="1" spans="1:12">
      <c r="A1005" s="6"/>
      <c r="B1005" s="7"/>
      <c r="C1005" s="8" t="s">
        <v>1342</v>
      </c>
      <c r="D1005" s="8" t="s">
        <v>1343</v>
      </c>
      <c r="E1005" s="9" t="s">
        <v>2093</v>
      </c>
      <c r="F1005" s="10" t="s">
        <v>1309</v>
      </c>
      <c r="G1005" s="10">
        <v>8</v>
      </c>
      <c r="H1005" s="11">
        <v>0</v>
      </c>
      <c r="I1005" s="11">
        <v>4</v>
      </c>
      <c r="J1005" s="14" t="s">
        <v>1310</v>
      </c>
      <c r="K1005" s="15"/>
      <c r="L1005" s="16">
        <v>43969</v>
      </c>
    </row>
    <row r="1006" ht="21.95" customHeight="1" spans="1:12">
      <c r="A1006" s="6"/>
      <c r="B1006" s="7"/>
      <c r="C1006" s="8" t="s">
        <v>2094</v>
      </c>
      <c r="D1006" s="8" t="s">
        <v>2095</v>
      </c>
      <c r="E1006" s="9" t="s">
        <v>1308</v>
      </c>
      <c r="F1006" s="10" t="s">
        <v>1309</v>
      </c>
      <c r="G1006" s="10">
        <v>2</v>
      </c>
      <c r="H1006" s="11">
        <v>0</v>
      </c>
      <c r="I1006" s="11">
        <v>1.4</v>
      </c>
      <c r="J1006" s="14" t="s">
        <v>1310</v>
      </c>
      <c r="K1006" s="15"/>
      <c r="L1006" s="16">
        <v>43886</v>
      </c>
    </row>
    <row r="1007" ht="21.95" customHeight="1" spans="1:12">
      <c r="A1007" s="6"/>
      <c r="B1007" s="7"/>
      <c r="C1007" s="8" t="s">
        <v>1318</v>
      </c>
      <c r="D1007" s="8" t="s">
        <v>1319</v>
      </c>
      <c r="E1007" s="9" t="s">
        <v>1308</v>
      </c>
      <c r="F1007" s="10" t="s">
        <v>1309</v>
      </c>
      <c r="G1007" s="10">
        <v>6</v>
      </c>
      <c r="H1007" s="11">
        <v>0</v>
      </c>
      <c r="I1007" s="11">
        <v>3.6</v>
      </c>
      <c r="J1007" s="14" t="s">
        <v>1310</v>
      </c>
      <c r="K1007" s="15"/>
      <c r="L1007" s="16">
        <v>43899</v>
      </c>
    </row>
    <row r="1008" ht="39.95" customHeight="1" spans="1:12">
      <c r="A1008" s="6"/>
      <c r="B1008" s="7"/>
      <c r="C1008" s="8" t="s">
        <v>1311</v>
      </c>
      <c r="D1008" s="8" t="s">
        <v>1312</v>
      </c>
      <c r="E1008" s="9" t="s">
        <v>2096</v>
      </c>
      <c r="F1008" s="10" t="s">
        <v>1383</v>
      </c>
      <c r="G1008" s="10">
        <v>1</v>
      </c>
      <c r="H1008" s="11">
        <v>0</v>
      </c>
      <c r="I1008" s="11">
        <v>27</v>
      </c>
      <c r="J1008" s="14" t="s">
        <v>1839</v>
      </c>
      <c r="K1008" s="15"/>
      <c r="L1008" s="16">
        <v>43840</v>
      </c>
    </row>
    <row r="1009" ht="39.95" customHeight="1" spans="1:12">
      <c r="A1009" s="6"/>
      <c r="B1009" s="7"/>
      <c r="C1009" s="8" t="s">
        <v>2039</v>
      </c>
      <c r="D1009" s="8" t="s">
        <v>2040</v>
      </c>
      <c r="E1009" s="9" t="s">
        <v>2097</v>
      </c>
      <c r="F1009" s="10" t="s">
        <v>1373</v>
      </c>
      <c r="G1009" s="10">
        <v>3</v>
      </c>
      <c r="H1009" s="11">
        <v>0</v>
      </c>
      <c r="I1009" s="11">
        <v>15</v>
      </c>
      <c r="J1009" s="14" t="s">
        <v>1839</v>
      </c>
      <c r="K1009" s="15"/>
      <c r="L1009" s="16">
        <v>44013</v>
      </c>
    </row>
    <row r="1010" ht="21" customHeight="1" spans="1:12">
      <c r="A1010" s="6"/>
      <c r="B1010" s="7"/>
      <c r="C1010" s="8" t="s">
        <v>1331</v>
      </c>
      <c r="D1010" s="8" t="s">
        <v>1332</v>
      </c>
      <c r="E1010" s="9" t="s">
        <v>1308</v>
      </c>
      <c r="F1010" s="10" t="s">
        <v>1309</v>
      </c>
      <c r="G1010" s="10">
        <v>10</v>
      </c>
      <c r="H1010" s="11">
        <v>0</v>
      </c>
      <c r="I1010" s="11">
        <v>7</v>
      </c>
      <c r="J1010" s="14" t="s">
        <v>1310</v>
      </c>
      <c r="K1010" s="15"/>
      <c r="L1010" s="16">
        <v>43962</v>
      </c>
    </row>
    <row r="1011" ht="21.95" customHeight="1" spans="1:12">
      <c r="A1011" s="6" t="s">
        <v>256</v>
      </c>
      <c r="B1011" s="7" t="s">
        <v>1305</v>
      </c>
      <c r="C1011" s="8" t="s">
        <v>1342</v>
      </c>
      <c r="D1011" s="8" t="s">
        <v>1343</v>
      </c>
      <c r="E1011" s="9" t="s">
        <v>1919</v>
      </c>
      <c r="F1011" s="10" t="s">
        <v>1322</v>
      </c>
      <c r="G1011" s="10">
        <v>4</v>
      </c>
      <c r="H1011" s="11">
        <v>0</v>
      </c>
      <c r="I1011" s="11">
        <v>3.6</v>
      </c>
      <c r="J1011" s="14" t="s">
        <v>1310</v>
      </c>
      <c r="K1011" s="15"/>
      <c r="L1011" s="16">
        <v>43850</v>
      </c>
    </row>
    <row r="1012" ht="23.1" customHeight="1" spans="1:12">
      <c r="A1012" s="6"/>
      <c r="B1012" s="7"/>
      <c r="C1012" s="8" t="s">
        <v>1336</v>
      </c>
      <c r="D1012" s="8" t="s">
        <v>1337</v>
      </c>
      <c r="E1012" s="9" t="s">
        <v>2098</v>
      </c>
      <c r="F1012" s="10" t="s">
        <v>1416</v>
      </c>
      <c r="G1012" s="10">
        <v>1</v>
      </c>
      <c r="H1012" s="11">
        <v>0</v>
      </c>
      <c r="I1012" s="11">
        <v>1.5</v>
      </c>
      <c r="J1012" s="14" t="s">
        <v>1310</v>
      </c>
      <c r="K1012" s="15"/>
      <c r="L1012" s="16">
        <v>43921</v>
      </c>
    </row>
    <row r="1013" ht="23.1" customHeight="1" spans="1:12">
      <c r="A1013" s="6"/>
      <c r="B1013" s="7"/>
      <c r="C1013" s="8"/>
      <c r="D1013" s="8"/>
      <c r="E1013" s="9" t="s">
        <v>2099</v>
      </c>
      <c r="F1013" s="10" t="s">
        <v>1416</v>
      </c>
      <c r="G1013" s="10">
        <v>1</v>
      </c>
      <c r="H1013" s="11">
        <v>0</v>
      </c>
      <c r="I1013" s="11">
        <v>1.5</v>
      </c>
      <c r="J1013" s="14" t="s">
        <v>1310</v>
      </c>
      <c r="K1013" s="15"/>
      <c r="L1013" s="16">
        <v>43921</v>
      </c>
    </row>
    <row r="1014" ht="23.1" customHeight="1" spans="1:12">
      <c r="A1014" s="6"/>
      <c r="B1014" s="7"/>
      <c r="C1014" s="8"/>
      <c r="D1014" s="8"/>
      <c r="E1014" s="9" t="s">
        <v>2100</v>
      </c>
      <c r="F1014" s="10" t="s">
        <v>1416</v>
      </c>
      <c r="G1014" s="10">
        <v>1</v>
      </c>
      <c r="H1014" s="11">
        <v>0</v>
      </c>
      <c r="I1014" s="11">
        <v>0.5</v>
      </c>
      <c r="J1014" s="14" t="s">
        <v>1310</v>
      </c>
      <c r="K1014" s="15"/>
      <c r="L1014" s="16">
        <v>43921</v>
      </c>
    </row>
    <row r="1015" ht="26.1" customHeight="1" spans="1:12">
      <c r="A1015" s="6"/>
      <c r="B1015" s="7"/>
      <c r="C1015" s="8" t="s">
        <v>1338</v>
      </c>
      <c r="D1015" s="8" t="s">
        <v>1339</v>
      </c>
      <c r="E1015" s="9" t="s">
        <v>2101</v>
      </c>
      <c r="F1015" s="10" t="s">
        <v>1341</v>
      </c>
      <c r="G1015" s="10">
        <v>8</v>
      </c>
      <c r="H1015" s="11">
        <v>0</v>
      </c>
      <c r="I1015" s="11">
        <v>0.32</v>
      </c>
      <c r="J1015" s="14" t="s">
        <v>1310</v>
      </c>
      <c r="K1015" s="15"/>
      <c r="L1015" s="16">
        <v>43921</v>
      </c>
    </row>
    <row r="1016" ht="22.7" customHeight="1" spans="1:12">
      <c r="A1016" s="6"/>
      <c r="B1016" s="7"/>
      <c r="C1016" s="8"/>
      <c r="D1016" s="8"/>
      <c r="E1016" s="9" t="s">
        <v>2102</v>
      </c>
      <c r="F1016" s="10" t="s">
        <v>1341</v>
      </c>
      <c r="G1016" s="10">
        <v>3</v>
      </c>
      <c r="H1016" s="11">
        <v>0</v>
      </c>
      <c r="I1016" s="11">
        <v>0.09</v>
      </c>
      <c r="J1016" s="14" t="s">
        <v>1310</v>
      </c>
      <c r="K1016" s="15"/>
      <c r="L1016" s="16">
        <v>43921</v>
      </c>
    </row>
    <row r="1017" ht="22.7" customHeight="1" spans="1:12">
      <c r="A1017" s="6"/>
      <c r="B1017" s="7"/>
      <c r="C1017" s="8"/>
      <c r="D1017" s="8"/>
      <c r="E1017" s="9" t="s">
        <v>2103</v>
      </c>
      <c r="F1017" s="10" t="s">
        <v>1341</v>
      </c>
      <c r="G1017" s="10">
        <v>3</v>
      </c>
      <c r="H1017" s="11">
        <v>0</v>
      </c>
      <c r="I1017" s="11">
        <v>0.27</v>
      </c>
      <c r="J1017" s="14" t="s">
        <v>1310</v>
      </c>
      <c r="K1017" s="15"/>
      <c r="L1017" s="16">
        <v>43921</v>
      </c>
    </row>
    <row r="1018" ht="22.7" customHeight="1" spans="1:12">
      <c r="A1018" s="6"/>
      <c r="B1018" s="7"/>
      <c r="C1018" s="8"/>
      <c r="D1018" s="8"/>
      <c r="E1018" s="9" t="s">
        <v>2104</v>
      </c>
      <c r="F1018" s="10" t="s">
        <v>1341</v>
      </c>
      <c r="G1018" s="10">
        <v>20</v>
      </c>
      <c r="H1018" s="11">
        <v>0</v>
      </c>
      <c r="I1018" s="11">
        <v>1.6</v>
      </c>
      <c r="J1018" s="14" t="s">
        <v>1310</v>
      </c>
      <c r="K1018" s="15"/>
      <c r="L1018" s="16">
        <v>43921</v>
      </c>
    </row>
    <row r="1019" ht="22.7" customHeight="1" spans="1:12">
      <c r="A1019" s="6"/>
      <c r="B1019" s="7"/>
      <c r="C1019" s="8"/>
      <c r="D1019" s="8"/>
      <c r="E1019" s="9" t="s">
        <v>2105</v>
      </c>
      <c r="F1019" s="10" t="s">
        <v>1341</v>
      </c>
      <c r="G1019" s="10">
        <v>10</v>
      </c>
      <c r="H1019" s="11">
        <v>0</v>
      </c>
      <c r="I1019" s="11">
        <v>0.2</v>
      </c>
      <c r="J1019" s="14" t="s">
        <v>1310</v>
      </c>
      <c r="K1019" s="15"/>
      <c r="L1019" s="16">
        <v>43921</v>
      </c>
    </row>
    <row r="1020" ht="22.7" customHeight="1" spans="1:12">
      <c r="A1020" s="6"/>
      <c r="B1020" s="7"/>
      <c r="C1020" s="8"/>
      <c r="D1020" s="8"/>
      <c r="E1020" s="9" t="s">
        <v>2106</v>
      </c>
      <c r="F1020" s="10" t="s">
        <v>1341</v>
      </c>
      <c r="G1020" s="10">
        <v>10</v>
      </c>
      <c r="H1020" s="11">
        <v>0</v>
      </c>
      <c r="I1020" s="11">
        <v>0.3</v>
      </c>
      <c r="J1020" s="14" t="s">
        <v>1310</v>
      </c>
      <c r="K1020" s="15"/>
      <c r="L1020" s="16">
        <v>43921</v>
      </c>
    </row>
    <row r="1021" ht="22.7" customHeight="1" spans="1:12">
      <c r="A1021" s="6"/>
      <c r="B1021" s="7"/>
      <c r="C1021" s="8"/>
      <c r="D1021" s="8"/>
      <c r="E1021" s="9" t="s">
        <v>1339</v>
      </c>
      <c r="F1021" s="10" t="s">
        <v>1341</v>
      </c>
      <c r="G1021" s="10">
        <v>8</v>
      </c>
      <c r="H1021" s="11">
        <v>0</v>
      </c>
      <c r="I1021" s="11">
        <v>0.4</v>
      </c>
      <c r="J1021" s="14" t="s">
        <v>1310</v>
      </c>
      <c r="K1021" s="15"/>
      <c r="L1021" s="16">
        <v>43850</v>
      </c>
    </row>
    <row r="1022" ht="22.7" customHeight="1" spans="1:12">
      <c r="A1022" s="6"/>
      <c r="B1022" s="7"/>
      <c r="C1022" s="8"/>
      <c r="D1022" s="8"/>
      <c r="E1022" s="9" t="s">
        <v>2107</v>
      </c>
      <c r="F1022" s="10" t="s">
        <v>1341</v>
      </c>
      <c r="G1022" s="10">
        <v>10</v>
      </c>
      <c r="H1022" s="11">
        <v>0</v>
      </c>
      <c r="I1022" s="11">
        <v>0.6</v>
      </c>
      <c r="J1022" s="14" t="s">
        <v>1310</v>
      </c>
      <c r="K1022" s="15"/>
      <c r="L1022" s="16">
        <v>43921</v>
      </c>
    </row>
    <row r="1023" ht="22.7" customHeight="1" spans="1:12">
      <c r="A1023" s="6"/>
      <c r="B1023" s="7"/>
      <c r="C1023" s="8"/>
      <c r="D1023" s="8"/>
      <c r="E1023" s="9" t="s">
        <v>2108</v>
      </c>
      <c r="F1023" s="10" t="s">
        <v>1341</v>
      </c>
      <c r="G1023" s="10">
        <v>10</v>
      </c>
      <c r="H1023" s="11">
        <v>0</v>
      </c>
      <c r="I1023" s="11">
        <v>0.1</v>
      </c>
      <c r="J1023" s="14" t="s">
        <v>1310</v>
      </c>
      <c r="K1023" s="15"/>
      <c r="L1023" s="16">
        <v>43921</v>
      </c>
    </row>
    <row r="1024" ht="27" customHeight="1" spans="1:12">
      <c r="A1024" s="6"/>
      <c r="B1024" s="7"/>
      <c r="C1024" s="8"/>
      <c r="D1024" s="8"/>
      <c r="E1024" s="9" t="s">
        <v>2109</v>
      </c>
      <c r="F1024" s="10" t="s">
        <v>1341</v>
      </c>
      <c r="G1024" s="10">
        <v>10</v>
      </c>
      <c r="H1024" s="11">
        <v>0</v>
      </c>
      <c r="I1024" s="11">
        <v>0.8</v>
      </c>
      <c r="J1024" s="14" t="s">
        <v>1310</v>
      </c>
      <c r="K1024" s="15"/>
      <c r="L1024" s="16">
        <v>43921</v>
      </c>
    </row>
    <row r="1025" ht="20.1" customHeight="1" spans="1:12">
      <c r="A1025" s="6"/>
      <c r="B1025" s="7"/>
      <c r="C1025" s="8" t="s">
        <v>1357</v>
      </c>
      <c r="D1025" s="8" t="s">
        <v>1358</v>
      </c>
      <c r="E1025" s="9" t="s">
        <v>1574</v>
      </c>
      <c r="F1025" s="10" t="s">
        <v>1309</v>
      </c>
      <c r="G1025" s="10">
        <v>14</v>
      </c>
      <c r="H1025" s="11">
        <v>0</v>
      </c>
      <c r="I1025" s="11">
        <v>1.4</v>
      </c>
      <c r="J1025" s="14" t="s">
        <v>1310</v>
      </c>
      <c r="K1025" s="15"/>
      <c r="L1025" s="16">
        <v>43921</v>
      </c>
    </row>
    <row r="1026" ht="20.1" customHeight="1" spans="1:12">
      <c r="A1026" s="6"/>
      <c r="B1026" s="7"/>
      <c r="C1026" s="8"/>
      <c r="D1026" s="8"/>
      <c r="E1026" s="9" t="s">
        <v>2110</v>
      </c>
      <c r="F1026" s="10" t="s">
        <v>1309</v>
      </c>
      <c r="G1026" s="10">
        <v>3</v>
      </c>
      <c r="H1026" s="11">
        <v>0</v>
      </c>
      <c r="I1026" s="11">
        <v>0.3</v>
      </c>
      <c r="J1026" s="14" t="s">
        <v>1310</v>
      </c>
      <c r="K1026" s="15"/>
      <c r="L1026" s="16">
        <v>43921</v>
      </c>
    </row>
    <row r="1027" ht="27.95" customHeight="1" spans="1:12">
      <c r="A1027" s="6"/>
      <c r="B1027" s="7"/>
      <c r="C1027" s="8" t="s">
        <v>1412</v>
      </c>
      <c r="D1027" s="8" t="s">
        <v>1413</v>
      </c>
      <c r="E1027" s="9" t="s">
        <v>1769</v>
      </c>
      <c r="F1027" s="10" t="s">
        <v>1322</v>
      </c>
      <c r="G1027" s="10">
        <v>3</v>
      </c>
      <c r="H1027" s="11">
        <v>0</v>
      </c>
      <c r="I1027" s="11">
        <v>0.6</v>
      </c>
      <c r="J1027" s="14" t="s">
        <v>1310</v>
      </c>
      <c r="K1027" s="15"/>
      <c r="L1027" s="16">
        <v>43921</v>
      </c>
    </row>
    <row r="1028" ht="21" customHeight="1" spans="1:12">
      <c r="A1028" s="6"/>
      <c r="B1028" s="7"/>
      <c r="C1028" s="8" t="s">
        <v>1384</v>
      </c>
      <c r="D1028" s="8" t="s">
        <v>1385</v>
      </c>
      <c r="E1028" s="9" t="s">
        <v>2111</v>
      </c>
      <c r="F1028" s="10" t="s">
        <v>1416</v>
      </c>
      <c r="G1028" s="10">
        <v>1</v>
      </c>
      <c r="H1028" s="11">
        <v>0</v>
      </c>
      <c r="I1028" s="11">
        <v>20</v>
      </c>
      <c r="J1028" s="14" t="s">
        <v>1310</v>
      </c>
      <c r="K1028" s="15"/>
      <c r="L1028" s="16">
        <v>43850</v>
      </c>
    </row>
    <row r="1029" ht="22.7" customHeight="1" spans="1:12">
      <c r="A1029" s="6"/>
      <c r="B1029" s="7"/>
      <c r="C1029" s="8" t="s">
        <v>1329</v>
      </c>
      <c r="D1029" s="8" t="s">
        <v>1330</v>
      </c>
      <c r="E1029" s="9" t="s">
        <v>2112</v>
      </c>
      <c r="F1029" s="10" t="s">
        <v>1322</v>
      </c>
      <c r="G1029" s="10">
        <v>1</v>
      </c>
      <c r="H1029" s="11">
        <v>0</v>
      </c>
      <c r="I1029" s="11">
        <v>0.6</v>
      </c>
      <c r="J1029" s="14" t="s">
        <v>1310</v>
      </c>
      <c r="K1029" s="15"/>
      <c r="L1029" s="16">
        <v>43850</v>
      </c>
    </row>
    <row r="1030" ht="33.95" customHeight="1" spans="1:12">
      <c r="A1030" s="6"/>
      <c r="B1030" s="7"/>
      <c r="C1030" s="8" t="s">
        <v>1318</v>
      </c>
      <c r="D1030" s="8" t="s">
        <v>1319</v>
      </c>
      <c r="E1030" s="9" t="s">
        <v>2113</v>
      </c>
      <c r="F1030" s="10" t="s">
        <v>1309</v>
      </c>
      <c r="G1030" s="10">
        <v>3</v>
      </c>
      <c r="H1030" s="11">
        <v>0</v>
      </c>
      <c r="I1030" s="11">
        <v>2.1</v>
      </c>
      <c r="J1030" s="14" t="s">
        <v>1310</v>
      </c>
      <c r="K1030" s="15"/>
      <c r="L1030" s="16">
        <v>43951</v>
      </c>
    </row>
    <row r="1031" ht="33.95" customHeight="1" spans="1:12">
      <c r="A1031" s="6"/>
      <c r="B1031" s="7"/>
      <c r="C1031" s="8" t="s">
        <v>1345</v>
      </c>
      <c r="D1031" s="8" t="s">
        <v>1346</v>
      </c>
      <c r="E1031" s="9" t="s">
        <v>2114</v>
      </c>
      <c r="F1031" s="10" t="s">
        <v>1309</v>
      </c>
      <c r="G1031" s="10">
        <v>1</v>
      </c>
      <c r="H1031" s="11">
        <v>0</v>
      </c>
      <c r="I1031" s="11">
        <v>0.3</v>
      </c>
      <c r="J1031" s="14" t="s">
        <v>1310</v>
      </c>
      <c r="K1031" s="15"/>
      <c r="L1031" s="16">
        <v>43951</v>
      </c>
    </row>
    <row r="1032" ht="26.1" customHeight="1" spans="1:12">
      <c r="A1032" s="6"/>
      <c r="B1032" s="7"/>
      <c r="C1032" s="8" t="s">
        <v>1323</v>
      </c>
      <c r="D1032" s="8" t="s">
        <v>1324</v>
      </c>
      <c r="E1032" s="9" t="s">
        <v>1386</v>
      </c>
      <c r="F1032" s="10" t="s">
        <v>1326</v>
      </c>
      <c r="G1032" s="10">
        <v>35</v>
      </c>
      <c r="H1032" s="11">
        <v>0</v>
      </c>
      <c r="I1032" s="11">
        <v>1.05</v>
      </c>
      <c r="J1032" s="14" t="s">
        <v>1310</v>
      </c>
      <c r="K1032" s="15"/>
      <c r="L1032" s="16">
        <v>43921</v>
      </c>
    </row>
    <row r="1033" ht="26.1" customHeight="1" spans="1:12">
      <c r="A1033" s="6"/>
      <c r="B1033" s="7"/>
      <c r="C1033" s="8" t="s">
        <v>1352</v>
      </c>
      <c r="D1033" s="8" t="s">
        <v>1353</v>
      </c>
      <c r="E1033" s="9" t="s">
        <v>2111</v>
      </c>
      <c r="F1033" s="10" t="s">
        <v>1416</v>
      </c>
      <c r="G1033" s="10">
        <v>1</v>
      </c>
      <c r="H1033" s="11">
        <v>0</v>
      </c>
      <c r="I1033" s="11">
        <v>10</v>
      </c>
      <c r="J1033" s="14" t="s">
        <v>1310</v>
      </c>
      <c r="K1033" s="15"/>
      <c r="L1033" s="16">
        <v>43850</v>
      </c>
    </row>
    <row r="1034" ht="24" customHeight="1" spans="1:12">
      <c r="A1034" s="6"/>
      <c r="B1034" s="7" t="s">
        <v>2115</v>
      </c>
      <c r="C1034" s="8" t="s">
        <v>1336</v>
      </c>
      <c r="D1034" s="8" t="s">
        <v>1337</v>
      </c>
      <c r="E1034" s="9" t="s">
        <v>2111</v>
      </c>
      <c r="F1034" s="10" t="s">
        <v>1416</v>
      </c>
      <c r="G1034" s="10">
        <v>3</v>
      </c>
      <c r="H1034" s="11">
        <v>0</v>
      </c>
      <c r="I1034" s="11">
        <v>6</v>
      </c>
      <c r="J1034" s="14" t="s">
        <v>1310</v>
      </c>
      <c r="K1034" s="15"/>
      <c r="L1034" s="16">
        <v>43921</v>
      </c>
    </row>
    <row r="1035" ht="33" customHeight="1" spans="1:12">
      <c r="A1035" s="6" t="s">
        <v>258</v>
      </c>
      <c r="B1035" s="7" t="s">
        <v>2116</v>
      </c>
      <c r="C1035" s="8" t="s">
        <v>1320</v>
      </c>
      <c r="D1035" s="8" t="s">
        <v>1321</v>
      </c>
      <c r="E1035" s="9" t="s">
        <v>2117</v>
      </c>
      <c r="F1035" s="10" t="s">
        <v>1373</v>
      </c>
      <c r="G1035" s="10">
        <v>4</v>
      </c>
      <c r="H1035" s="11">
        <v>0</v>
      </c>
      <c r="I1035" s="11">
        <v>6</v>
      </c>
      <c r="J1035" s="14" t="s">
        <v>1310</v>
      </c>
      <c r="K1035" s="15" t="s">
        <v>2118</v>
      </c>
      <c r="L1035" s="16">
        <v>43831</v>
      </c>
    </row>
    <row r="1036" ht="33" customHeight="1" spans="1:12">
      <c r="A1036" s="6"/>
      <c r="B1036" s="7"/>
      <c r="C1036" s="8" t="s">
        <v>1318</v>
      </c>
      <c r="D1036" s="8" t="s">
        <v>1319</v>
      </c>
      <c r="E1036" s="9" t="s">
        <v>2119</v>
      </c>
      <c r="F1036" s="10" t="s">
        <v>1373</v>
      </c>
      <c r="G1036" s="10">
        <v>5</v>
      </c>
      <c r="H1036" s="11">
        <v>0</v>
      </c>
      <c r="I1036" s="11">
        <v>5</v>
      </c>
      <c r="J1036" s="14" t="s">
        <v>1310</v>
      </c>
      <c r="K1036" s="15" t="s">
        <v>2118</v>
      </c>
      <c r="L1036" s="16">
        <v>43831</v>
      </c>
    </row>
    <row r="1037" ht="33" customHeight="1" spans="1:12">
      <c r="A1037" s="6"/>
      <c r="B1037" s="7"/>
      <c r="C1037" s="8" t="s">
        <v>1331</v>
      </c>
      <c r="D1037" s="8" t="s">
        <v>1332</v>
      </c>
      <c r="E1037" s="9" t="s">
        <v>2119</v>
      </c>
      <c r="F1037" s="10" t="s">
        <v>1373</v>
      </c>
      <c r="G1037" s="10">
        <v>10</v>
      </c>
      <c r="H1037" s="11">
        <v>0</v>
      </c>
      <c r="I1037" s="11">
        <v>8.5</v>
      </c>
      <c r="J1037" s="14" t="s">
        <v>1310</v>
      </c>
      <c r="K1037" s="15" t="s">
        <v>2118</v>
      </c>
      <c r="L1037" s="16">
        <v>43831</v>
      </c>
    </row>
    <row r="1038" ht="33" customHeight="1" spans="1:12">
      <c r="A1038" s="6"/>
      <c r="B1038" s="7"/>
      <c r="C1038" s="8" t="s">
        <v>1345</v>
      </c>
      <c r="D1038" s="8" t="s">
        <v>1346</v>
      </c>
      <c r="E1038" s="9" t="s">
        <v>2120</v>
      </c>
      <c r="F1038" s="10" t="s">
        <v>1322</v>
      </c>
      <c r="G1038" s="10">
        <v>2</v>
      </c>
      <c r="H1038" s="11">
        <v>0</v>
      </c>
      <c r="I1038" s="11">
        <v>5</v>
      </c>
      <c r="J1038" s="14" t="s">
        <v>1310</v>
      </c>
      <c r="K1038" s="15" t="s">
        <v>2118</v>
      </c>
      <c r="L1038" s="16">
        <v>43831</v>
      </c>
    </row>
    <row r="1039" ht="33" customHeight="1" spans="1:12">
      <c r="A1039" s="6"/>
      <c r="B1039" s="7"/>
      <c r="C1039" s="8" t="s">
        <v>1329</v>
      </c>
      <c r="D1039" s="8" t="s">
        <v>1330</v>
      </c>
      <c r="E1039" s="9" t="s">
        <v>2121</v>
      </c>
      <c r="F1039" s="10" t="s">
        <v>1322</v>
      </c>
      <c r="G1039" s="10">
        <v>6</v>
      </c>
      <c r="H1039" s="11">
        <v>0</v>
      </c>
      <c r="I1039" s="11">
        <v>2.1</v>
      </c>
      <c r="J1039" s="14" t="s">
        <v>1310</v>
      </c>
      <c r="K1039" s="15" t="s">
        <v>2118</v>
      </c>
      <c r="L1039" s="16">
        <v>43831</v>
      </c>
    </row>
    <row r="1040" ht="33" customHeight="1" spans="1:12">
      <c r="A1040" s="6"/>
      <c r="B1040" s="7"/>
      <c r="C1040" s="8" t="s">
        <v>1327</v>
      </c>
      <c r="D1040" s="8" t="s">
        <v>1328</v>
      </c>
      <c r="E1040" s="9" t="s">
        <v>2122</v>
      </c>
      <c r="F1040" s="10" t="s">
        <v>1322</v>
      </c>
      <c r="G1040" s="10">
        <v>8</v>
      </c>
      <c r="H1040" s="11">
        <v>0</v>
      </c>
      <c r="I1040" s="11">
        <v>0.4</v>
      </c>
      <c r="J1040" s="14" t="s">
        <v>1310</v>
      </c>
      <c r="K1040" s="15" t="s">
        <v>2118</v>
      </c>
      <c r="L1040" s="16">
        <v>43831</v>
      </c>
    </row>
    <row r="1041" ht="33" customHeight="1" spans="1:12">
      <c r="A1041" s="6"/>
      <c r="B1041" s="7"/>
      <c r="C1041" s="8" t="s">
        <v>1316</v>
      </c>
      <c r="D1041" s="8" t="s">
        <v>1317</v>
      </c>
      <c r="E1041" s="9" t="s">
        <v>1718</v>
      </c>
      <c r="F1041" s="10" t="s">
        <v>1322</v>
      </c>
      <c r="G1041" s="10">
        <v>2</v>
      </c>
      <c r="H1041" s="11">
        <v>0</v>
      </c>
      <c r="I1041" s="11">
        <v>0.5</v>
      </c>
      <c r="J1041" s="14" t="s">
        <v>1310</v>
      </c>
      <c r="K1041" s="15" t="s">
        <v>2118</v>
      </c>
      <c r="L1041" s="16">
        <v>43831</v>
      </c>
    </row>
    <row r="1042" ht="33" customHeight="1" spans="1:12">
      <c r="A1042" s="6"/>
      <c r="B1042" s="7"/>
      <c r="C1042" s="8" t="s">
        <v>1460</v>
      </c>
      <c r="D1042" s="8" t="s">
        <v>1461</v>
      </c>
      <c r="E1042" s="9" t="s">
        <v>2123</v>
      </c>
      <c r="F1042" s="10" t="s">
        <v>1322</v>
      </c>
      <c r="G1042" s="10">
        <v>1</v>
      </c>
      <c r="H1042" s="11">
        <v>0</v>
      </c>
      <c r="I1042" s="11">
        <v>2</v>
      </c>
      <c r="J1042" s="14" t="s">
        <v>1310</v>
      </c>
      <c r="K1042" s="15" t="s">
        <v>2118</v>
      </c>
      <c r="L1042" s="16">
        <v>43831</v>
      </c>
    </row>
    <row r="1043" ht="33" customHeight="1" spans="1:12">
      <c r="A1043" s="6"/>
      <c r="B1043" s="7" t="s">
        <v>2124</v>
      </c>
      <c r="C1043" s="8" t="s">
        <v>1357</v>
      </c>
      <c r="D1043" s="8" t="s">
        <v>1358</v>
      </c>
      <c r="E1043" s="9" t="s">
        <v>1773</v>
      </c>
      <c r="F1043" s="10" t="s">
        <v>1359</v>
      </c>
      <c r="G1043" s="10">
        <v>480</v>
      </c>
      <c r="H1043" s="11">
        <v>0</v>
      </c>
      <c r="I1043" s="11">
        <v>4.8</v>
      </c>
      <c r="J1043" s="14" t="s">
        <v>1310</v>
      </c>
      <c r="K1043" s="15" t="s">
        <v>2118</v>
      </c>
      <c r="L1043" s="16">
        <v>43831</v>
      </c>
    </row>
    <row r="1044" ht="33" customHeight="1" spans="1:12">
      <c r="A1044" s="6"/>
      <c r="B1044" s="7"/>
      <c r="C1044" s="8" t="s">
        <v>1412</v>
      </c>
      <c r="D1044" s="8" t="s">
        <v>1413</v>
      </c>
      <c r="E1044" s="9" t="s">
        <v>1492</v>
      </c>
      <c r="F1044" s="10" t="s">
        <v>1359</v>
      </c>
      <c r="G1044" s="10">
        <v>300</v>
      </c>
      <c r="H1044" s="11">
        <v>0</v>
      </c>
      <c r="I1044" s="11">
        <v>3</v>
      </c>
      <c r="J1044" s="14" t="s">
        <v>1310</v>
      </c>
      <c r="K1044" s="15" t="s">
        <v>2118</v>
      </c>
      <c r="L1044" s="16">
        <v>43831</v>
      </c>
    </row>
    <row r="1045" ht="33" customHeight="1" spans="1:12">
      <c r="A1045" s="6"/>
      <c r="B1045" s="7"/>
      <c r="C1045" s="8" t="s">
        <v>1421</v>
      </c>
      <c r="D1045" s="8" t="s">
        <v>1422</v>
      </c>
      <c r="E1045" s="9" t="s">
        <v>2125</v>
      </c>
      <c r="F1045" s="10" t="s">
        <v>1359</v>
      </c>
      <c r="G1045" s="10">
        <v>150</v>
      </c>
      <c r="H1045" s="11">
        <v>0</v>
      </c>
      <c r="I1045" s="11">
        <v>3</v>
      </c>
      <c r="J1045" s="14" t="s">
        <v>1310</v>
      </c>
      <c r="K1045" s="15" t="s">
        <v>2118</v>
      </c>
      <c r="L1045" s="16">
        <v>43831</v>
      </c>
    </row>
    <row r="1046" ht="33" customHeight="1" spans="1:12">
      <c r="A1046" s="6"/>
      <c r="B1046" s="7"/>
      <c r="C1046" s="8" t="s">
        <v>1414</v>
      </c>
      <c r="D1046" s="8" t="s">
        <v>1415</v>
      </c>
      <c r="E1046" s="9" t="s">
        <v>1415</v>
      </c>
      <c r="F1046" s="10" t="s">
        <v>1359</v>
      </c>
      <c r="G1046" s="10">
        <v>1</v>
      </c>
      <c r="H1046" s="11">
        <v>0</v>
      </c>
      <c r="I1046" s="11">
        <v>5</v>
      </c>
      <c r="J1046" s="14" t="s">
        <v>1310</v>
      </c>
      <c r="K1046" s="15" t="s">
        <v>2118</v>
      </c>
      <c r="L1046" s="16">
        <v>43831</v>
      </c>
    </row>
    <row r="1047" ht="33" customHeight="1" spans="1:12">
      <c r="A1047" s="6"/>
      <c r="B1047" s="7"/>
      <c r="C1047" s="8" t="s">
        <v>1336</v>
      </c>
      <c r="D1047" s="8" t="s">
        <v>1337</v>
      </c>
      <c r="E1047" s="9" t="s">
        <v>1337</v>
      </c>
      <c r="F1047" s="10" t="s">
        <v>1359</v>
      </c>
      <c r="G1047" s="10">
        <v>4</v>
      </c>
      <c r="H1047" s="11">
        <v>0</v>
      </c>
      <c r="I1047" s="11">
        <v>2</v>
      </c>
      <c r="J1047" s="14" t="s">
        <v>1310</v>
      </c>
      <c r="K1047" s="15" t="s">
        <v>2118</v>
      </c>
      <c r="L1047" s="16">
        <v>43831</v>
      </c>
    </row>
    <row r="1048" ht="33" customHeight="1" spans="1:12">
      <c r="A1048" s="6"/>
      <c r="B1048" s="7"/>
      <c r="C1048" s="8" t="s">
        <v>1323</v>
      </c>
      <c r="D1048" s="8" t="s">
        <v>1324</v>
      </c>
      <c r="E1048" s="9" t="s">
        <v>1957</v>
      </c>
      <c r="F1048" s="10" t="s">
        <v>1326</v>
      </c>
      <c r="G1048" s="10">
        <v>120</v>
      </c>
      <c r="H1048" s="11">
        <v>0</v>
      </c>
      <c r="I1048" s="11">
        <v>3.6</v>
      </c>
      <c r="J1048" s="14" t="s">
        <v>1310</v>
      </c>
      <c r="K1048" s="15" t="s">
        <v>2118</v>
      </c>
      <c r="L1048" s="16">
        <v>43831</v>
      </c>
    </row>
    <row r="1049" ht="33" customHeight="1" spans="1:12">
      <c r="A1049" s="6"/>
      <c r="B1049" s="7"/>
      <c r="C1049" s="8" t="s">
        <v>1338</v>
      </c>
      <c r="D1049" s="8" t="s">
        <v>1339</v>
      </c>
      <c r="E1049" s="9" t="s">
        <v>1339</v>
      </c>
      <c r="F1049" s="10" t="s">
        <v>1341</v>
      </c>
      <c r="G1049" s="10">
        <v>150</v>
      </c>
      <c r="H1049" s="11">
        <v>0</v>
      </c>
      <c r="I1049" s="11">
        <v>4.5</v>
      </c>
      <c r="J1049" s="14" t="s">
        <v>1310</v>
      </c>
      <c r="K1049" s="15" t="s">
        <v>2118</v>
      </c>
      <c r="L1049" s="16">
        <v>43831</v>
      </c>
    </row>
    <row r="1050" ht="33" customHeight="1" spans="1:12">
      <c r="A1050" s="6"/>
      <c r="B1050" s="7"/>
      <c r="C1050" s="8" t="s">
        <v>2126</v>
      </c>
      <c r="D1050" s="8" t="s">
        <v>2127</v>
      </c>
      <c r="E1050" s="9" t="s">
        <v>1769</v>
      </c>
      <c r="F1050" s="10" t="s">
        <v>1313</v>
      </c>
      <c r="G1050" s="10">
        <v>1</v>
      </c>
      <c r="H1050" s="11">
        <v>0</v>
      </c>
      <c r="I1050" s="11">
        <v>3.4</v>
      </c>
      <c r="J1050" s="14" t="s">
        <v>1310</v>
      </c>
      <c r="K1050" s="15" t="s">
        <v>2118</v>
      </c>
      <c r="L1050" s="16">
        <v>43831</v>
      </c>
    </row>
    <row r="1051" ht="33" customHeight="1" spans="1:12">
      <c r="A1051" s="6"/>
      <c r="B1051" s="7"/>
      <c r="C1051" s="8" t="s">
        <v>1352</v>
      </c>
      <c r="D1051" s="8" t="s">
        <v>1353</v>
      </c>
      <c r="E1051" s="9" t="s">
        <v>1606</v>
      </c>
      <c r="F1051" s="10" t="s">
        <v>1313</v>
      </c>
      <c r="G1051" s="10">
        <v>1</v>
      </c>
      <c r="H1051" s="11">
        <v>0</v>
      </c>
      <c r="I1051" s="11">
        <v>5.1</v>
      </c>
      <c r="J1051" s="14" t="s">
        <v>1310</v>
      </c>
      <c r="K1051" s="15" t="s">
        <v>2118</v>
      </c>
      <c r="L1051" s="16">
        <v>43831</v>
      </c>
    </row>
    <row r="1052" ht="20.1" customHeight="1" spans="1:12">
      <c r="A1052" s="6" t="s">
        <v>364</v>
      </c>
      <c r="B1052" s="7" t="s">
        <v>1305</v>
      </c>
      <c r="C1052" s="8" t="s">
        <v>1331</v>
      </c>
      <c r="D1052" s="8" t="s">
        <v>1332</v>
      </c>
      <c r="E1052" s="9" t="s">
        <v>2128</v>
      </c>
      <c r="F1052" s="10" t="s">
        <v>1309</v>
      </c>
      <c r="G1052" s="10">
        <v>10</v>
      </c>
      <c r="H1052" s="11">
        <v>0</v>
      </c>
      <c r="I1052" s="11">
        <v>5</v>
      </c>
      <c r="J1052" s="14" t="s">
        <v>1310</v>
      </c>
      <c r="K1052" s="15"/>
      <c r="L1052" s="16">
        <v>43831</v>
      </c>
    </row>
    <row r="1053" ht="20.1" customHeight="1" spans="1:12">
      <c r="A1053" s="6"/>
      <c r="B1053" s="7"/>
      <c r="C1053" s="8" t="s">
        <v>1323</v>
      </c>
      <c r="D1053" s="8" t="s">
        <v>1324</v>
      </c>
      <c r="E1053" s="9" t="s">
        <v>1433</v>
      </c>
      <c r="F1053" s="10" t="s">
        <v>1326</v>
      </c>
      <c r="G1053" s="10">
        <v>40</v>
      </c>
      <c r="H1053" s="11">
        <v>0</v>
      </c>
      <c r="I1053" s="11">
        <v>1.2</v>
      </c>
      <c r="J1053" s="14" t="s">
        <v>1310</v>
      </c>
      <c r="K1053" s="15"/>
      <c r="L1053" s="16">
        <v>43831</v>
      </c>
    </row>
    <row r="1054" ht="29.1" customHeight="1" spans="1:12">
      <c r="A1054" s="6"/>
      <c r="B1054" s="7"/>
      <c r="C1054" s="8" t="s">
        <v>1765</v>
      </c>
      <c r="D1054" s="8" t="s">
        <v>1766</v>
      </c>
      <c r="E1054" s="9" t="s">
        <v>1359</v>
      </c>
      <c r="F1054" s="10" t="s">
        <v>1359</v>
      </c>
      <c r="G1054" s="10">
        <v>2</v>
      </c>
      <c r="H1054" s="11">
        <v>0</v>
      </c>
      <c r="I1054" s="11">
        <v>20</v>
      </c>
      <c r="J1054" s="14" t="s">
        <v>1310</v>
      </c>
      <c r="K1054" s="15"/>
      <c r="L1054" s="16">
        <v>43862</v>
      </c>
    </row>
    <row r="1055" ht="20.1" customHeight="1" spans="1:12">
      <c r="A1055" s="6"/>
      <c r="B1055" s="7"/>
      <c r="C1055" s="8" t="s">
        <v>1314</v>
      </c>
      <c r="D1055" s="8" t="s">
        <v>1315</v>
      </c>
      <c r="E1055" s="9" t="s">
        <v>2129</v>
      </c>
      <c r="F1055" s="10" t="s">
        <v>2129</v>
      </c>
      <c r="G1055" s="10">
        <v>2</v>
      </c>
      <c r="H1055" s="11">
        <v>0</v>
      </c>
      <c r="I1055" s="11">
        <v>10</v>
      </c>
      <c r="J1055" s="14" t="s">
        <v>1310</v>
      </c>
      <c r="K1055" s="15"/>
      <c r="L1055" s="16">
        <v>43831</v>
      </c>
    </row>
    <row r="1056" ht="20.1" customHeight="1" spans="1:12">
      <c r="A1056" s="6"/>
      <c r="B1056" s="7"/>
      <c r="C1056" s="8" t="s">
        <v>1316</v>
      </c>
      <c r="D1056" s="8" t="s">
        <v>1317</v>
      </c>
      <c r="E1056" s="9" t="s">
        <v>1309</v>
      </c>
      <c r="F1056" s="10" t="s">
        <v>1309</v>
      </c>
      <c r="G1056" s="10">
        <v>2</v>
      </c>
      <c r="H1056" s="11">
        <v>0</v>
      </c>
      <c r="I1056" s="11">
        <v>1</v>
      </c>
      <c r="J1056" s="14" t="s">
        <v>1310</v>
      </c>
      <c r="K1056" s="15"/>
      <c r="L1056" s="16">
        <v>43831</v>
      </c>
    </row>
    <row r="1057" ht="27.95" customHeight="1" spans="1:12">
      <c r="A1057" s="6"/>
      <c r="B1057" s="7"/>
      <c r="C1057" s="8" t="s">
        <v>1363</v>
      </c>
      <c r="D1057" s="8" t="s">
        <v>1364</v>
      </c>
      <c r="E1057" s="9" t="s">
        <v>1309</v>
      </c>
      <c r="F1057" s="10" t="s">
        <v>1309</v>
      </c>
      <c r="G1057" s="10">
        <v>3</v>
      </c>
      <c r="H1057" s="11">
        <v>0</v>
      </c>
      <c r="I1057" s="11">
        <v>4.5</v>
      </c>
      <c r="J1057" s="14" t="s">
        <v>1310</v>
      </c>
      <c r="K1057" s="15"/>
      <c r="L1057" s="16">
        <v>43831</v>
      </c>
    </row>
    <row r="1058" ht="20.1" customHeight="1" spans="1:12">
      <c r="A1058" s="6"/>
      <c r="B1058" s="7"/>
      <c r="C1058" s="8" t="s">
        <v>1342</v>
      </c>
      <c r="D1058" s="8" t="s">
        <v>1343</v>
      </c>
      <c r="E1058" s="9" t="s">
        <v>1919</v>
      </c>
      <c r="F1058" s="10" t="s">
        <v>1341</v>
      </c>
      <c r="G1058" s="10">
        <v>6</v>
      </c>
      <c r="H1058" s="11">
        <v>0</v>
      </c>
      <c r="I1058" s="11">
        <v>4.8</v>
      </c>
      <c r="J1058" s="14" t="s">
        <v>1310</v>
      </c>
      <c r="K1058" s="15"/>
      <c r="L1058" s="16">
        <v>43831</v>
      </c>
    </row>
    <row r="1059" ht="20.1" customHeight="1" spans="1:12">
      <c r="A1059" s="6"/>
      <c r="B1059" s="7"/>
      <c r="C1059" s="8" t="s">
        <v>1417</v>
      </c>
      <c r="D1059" s="8" t="s">
        <v>1418</v>
      </c>
      <c r="E1059" s="9" t="s">
        <v>1621</v>
      </c>
      <c r="F1059" s="10" t="s">
        <v>1621</v>
      </c>
      <c r="G1059" s="10">
        <v>1</v>
      </c>
      <c r="H1059" s="11">
        <v>0</v>
      </c>
      <c r="I1059" s="11">
        <v>20</v>
      </c>
      <c r="J1059" s="14" t="s">
        <v>1310</v>
      </c>
      <c r="K1059" s="15"/>
      <c r="L1059" s="16">
        <v>43831</v>
      </c>
    </row>
    <row r="1060" ht="20.1" customHeight="1" spans="1:12">
      <c r="A1060" s="6"/>
      <c r="B1060" s="7"/>
      <c r="C1060" s="8" t="s">
        <v>1336</v>
      </c>
      <c r="D1060" s="8" t="s">
        <v>1337</v>
      </c>
      <c r="E1060" s="9" t="s">
        <v>2129</v>
      </c>
      <c r="F1060" s="10" t="s">
        <v>2129</v>
      </c>
      <c r="G1060" s="10">
        <v>5</v>
      </c>
      <c r="H1060" s="11">
        <v>0</v>
      </c>
      <c r="I1060" s="11">
        <v>10</v>
      </c>
      <c r="J1060" s="14" t="s">
        <v>1310</v>
      </c>
      <c r="K1060" s="15"/>
      <c r="L1060" s="16">
        <v>43831</v>
      </c>
    </row>
    <row r="1061" ht="20.1" customHeight="1" spans="1:12">
      <c r="A1061" s="6"/>
      <c r="B1061" s="7"/>
      <c r="C1061" s="8" t="s">
        <v>1338</v>
      </c>
      <c r="D1061" s="8" t="s">
        <v>1339</v>
      </c>
      <c r="E1061" s="9" t="s">
        <v>1341</v>
      </c>
      <c r="F1061" s="10" t="s">
        <v>1341</v>
      </c>
      <c r="G1061" s="10">
        <v>40</v>
      </c>
      <c r="H1061" s="11">
        <v>0</v>
      </c>
      <c r="I1061" s="11">
        <v>1.6</v>
      </c>
      <c r="J1061" s="14" t="s">
        <v>1310</v>
      </c>
      <c r="K1061" s="15"/>
      <c r="L1061" s="16">
        <v>43831</v>
      </c>
    </row>
    <row r="1062" ht="20.1" customHeight="1" spans="1:12">
      <c r="A1062" s="6"/>
      <c r="B1062" s="7"/>
      <c r="C1062" s="8" t="s">
        <v>1318</v>
      </c>
      <c r="D1062" s="8" t="s">
        <v>1319</v>
      </c>
      <c r="E1062" s="9" t="s">
        <v>1388</v>
      </c>
      <c r="F1062" s="10" t="s">
        <v>1309</v>
      </c>
      <c r="G1062" s="10">
        <v>20</v>
      </c>
      <c r="H1062" s="11">
        <v>0</v>
      </c>
      <c r="I1062" s="11">
        <v>12</v>
      </c>
      <c r="J1062" s="14" t="s">
        <v>1310</v>
      </c>
      <c r="K1062" s="15"/>
      <c r="L1062" s="16">
        <v>43831</v>
      </c>
    </row>
    <row r="1063" ht="30" customHeight="1" spans="1:12">
      <c r="A1063" s="6"/>
      <c r="B1063" s="7"/>
      <c r="C1063" s="8" t="s">
        <v>1357</v>
      </c>
      <c r="D1063" s="8" t="s">
        <v>1358</v>
      </c>
      <c r="E1063" s="9" t="s">
        <v>2129</v>
      </c>
      <c r="F1063" s="10" t="s">
        <v>2129</v>
      </c>
      <c r="G1063" s="10">
        <v>1</v>
      </c>
      <c r="H1063" s="11">
        <v>0</v>
      </c>
      <c r="I1063" s="11">
        <v>8</v>
      </c>
      <c r="J1063" s="14" t="s">
        <v>1310</v>
      </c>
      <c r="K1063" s="15"/>
      <c r="L1063" s="16">
        <v>43831</v>
      </c>
    </row>
    <row r="1064" ht="20.1" customHeight="1" spans="1:12">
      <c r="A1064" s="6"/>
      <c r="B1064" s="7"/>
      <c r="C1064" s="8" t="s">
        <v>1345</v>
      </c>
      <c r="D1064" s="8" t="s">
        <v>1346</v>
      </c>
      <c r="E1064" s="9" t="s">
        <v>1309</v>
      </c>
      <c r="F1064" s="10" t="s">
        <v>1309</v>
      </c>
      <c r="G1064" s="10">
        <v>4</v>
      </c>
      <c r="H1064" s="11">
        <v>0</v>
      </c>
      <c r="I1064" s="11">
        <v>1.6</v>
      </c>
      <c r="J1064" s="14" t="s">
        <v>1310</v>
      </c>
      <c r="K1064" s="15"/>
      <c r="L1064" s="16">
        <v>43831</v>
      </c>
    </row>
    <row r="1065" ht="30.95" customHeight="1" spans="1:12">
      <c r="A1065" s="6"/>
      <c r="B1065" s="7"/>
      <c r="C1065" s="8" t="s">
        <v>1412</v>
      </c>
      <c r="D1065" s="8" t="s">
        <v>1413</v>
      </c>
      <c r="E1065" s="9" t="s">
        <v>2129</v>
      </c>
      <c r="F1065" s="10" t="s">
        <v>2129</v>
      </c>
      <c r="G1065" s="10">
        <v>1</v>
      </c>
      <c r="H1065" s="11">
        <v>0</v>
      </c>
      <c r="I1065" s="11">
        <v>8</v>
      </c>
      <c r="J1065" s="14" t="s">
        <v>1310</v>
      </c>
      <c r="K1065" s="15"/>
      <c r="L1065" s="16">
        <v>43831</v>
      </c>
    </row>
    <row r="1066" ht="30.95" customHeight="1" spans="1:12">
      <c r="A1066" s="6"/>
      <c r="B1066" s="7"/>
      <c r="C1066" s="8" t="s">
        <v>1421</v>
      </c>
      <c r="D1066" s="8" t="s">
        <v>1422</v>
      </c>
      <c r="E1066" s="9" t="s">
        <v>2129</v>
      </c>
      <c r="F1066" s="10" t="s">
        <v>2129</v>
      </c>
      <c r="G1066" s="10">
        <v>1</v>
      </c>
      <c r="H1066" s="11">
        <v>0</v>
      </c>
      <c r="I1066" s="11">
        <v>8</v>
      </c>
      <c r="J1066" s="14" t="s">
        <v>1310</v>
      </c>
      <c r="K1066" s="15"/>
      <c r="L1066" s="16">
        <v>43831</v>
      </c>
    </row>
    <row r="1067" ht="20.1" customHeight="1" spans="1:12">
      <c r="A1067" s="6"/>
      <c r="B1067" s="7"/>
      <c r="C1067" s="8" t="s">
        <v>1655</v>
      </c>
      <c r="D1067" s="8" t="s">
        <v>1656</v>
      </c>
      <c r="E1067" s="9" t="s">
        <v>2130</v>
      </c>
      <c r="F1067" s="10" t="s">
        <v>2130</v>
      </c>
      <c r="G1067" s="10">
        <v>2</v>
      </c>
      <c r="H1067" s="11">
        <v>0</v>
      </c>
      <c r="I1067" s="11">
        <v>10</v>
      </c>
      <c r="J1067" s="14" t="s">
        <v>1310</v>
      </c>
      <c r="K1067" s="15"/>
      <c r="L1067" s="16">
        <v>43831</v>
      </c>
    </row>
    <row r="1068" ht="21.95" customHeight="1" spans="1:12">
      <c r="A1068" s="6"/>
      <c r="B1068" s="7" t="s">
        <v>2131</v>
      </c>
      <c r="C1068" s="8" t="s">
        <v>1417</v>
      </c>
      <c r="D1068" s="8" t="s">
        <v>1418</v>
      </c>
      <c r="E1068" s="9" t="s">
        <v>1416</v>
      </c>
      <c r="F1068" s="10" t="s">
        <v>1416</v>
      </c>
      <c r="G1068" s="10">
        <v>1</v>
      </c>
      <c r="H1068" s="11">
        <v>0</v>
      </c>
      <c r="I1068" s="11">
        <v>5</v>
      </c>
      <c r="J1068" s="14" t="s">
        <v>1310</v>
      </c>
      <c r="K1068" s="15"/>
      <c r="L1068" s="16">
        <v>43840</v>
      </c>
    </row>
    <row r="1069" ht="21.95" customHeight="1" spans="1:12">
      <c r="A1069" s="6"/>
      <c r="B1069" s="7" t="s">
        <v>2132</v>
      </c>
      <c r="C1069" s="8" t="s">
        <v>1336</v>
      </c>
      <c r="D1069" s="8" t="s">
        <v>1337</v>
      </c>
      <c r="E1069" s="9" t="s">
        <v>1313</v>
      </c>
      <c r="F1069" s="10" t="s">
        <v>1313</v>
      </c>
      <c r="G1069" s="10">
        <v>1</v>
      </c>
      <c r="H1069" s="11">
        <v>0</v>
      </c>
      <c r="I1069" s="11">
        <v>5</v>
      </c>
      <c r="J1069" s="14" t="s">
        <v>1310</v>
      </c>
      <c r="K1069" s="15"/>
      <c r="L1069" s="16">
        <v>43862</v>
      </c>
    </row>
    <row r="1070" ht="42.95" customHeight="1" spans="1:12">
      <c r="A1070" s="6"/>
      <c r="B1070" s="7" t="s">
        <v>2133</v>
      </c>
      <c r="C1070" s="8" t="s">
        <v>1336</v>
      </c>
      <c r="D1070" s="8" t="s">
        <v>1337</v>
      </c>
      <c r="E1070" s="9" t="s">
        <v>1313</v>
      </c>
      <c r="F1070" s="10" t="s">
        <v>1313</v>
      </c>
      <c r="G1070" s="10">
        <v>2</v>
      </c>
      <c r="H1070" s="11">
        <v>0</v>
      </c>
      <c r="I1070" s="11">
        <v>10</v>
      </c>
      <c r="J1070" s="14" t="s">
        <v>1310</v>
      </c>
      <c r="K1070" s="15"/>
      <c r="L1070" s="16">
        <v>43840</v>
      </c>
    </row>
    <row r="1071" ht="17.1" customHeight="1" spans="1:12">
      <c r="A1071" s="6" t="s">
        <v>260</v>
      </c>
      <c r="B1071" s="7" t="s">
        <v>1305</v>
      </c>
      <c r="C1071" s="8" t="s">
        <v>1352</v>
      </c>
      <c r="D1071" s="8" t="s">
        <v>1353</v>
      </c>
      <c r="E1071" s="9" t="s">
        <v>2134</v>
      </c>
      <c r="F1071" s="10" t="s">
        <v>1313</v>
      </c>
      <c r="G1071" s="10">
        <v>1</v>
      </c>
      <c r="H1071" s="11">
        <v>0</v>
      </c>
      <c r="I1071" s="11">
        <v>25</v>
      </c>
      <c r="J1071" s="14" t="s">
        <v>1310</v>
      </c>
      <c r="K1071" s="15"/>
      <c r="L1071" s="16">
        <v>43838</v>
      </c>
    </row>
    <row r="1072" ht="17.1" customHeight="1" spans="1:12">
      <c r="A1072" s="6"/>
      <c r="B1072" s="7"/>
      <c r="C1072" s="8" t="s">
        <v>1311</v>
      </c>
      <c r="D1072" s="8" t="s">
        <v>1312</v>
      </c>
      <c r="E1072" s="9" t="s">
        <v>2135</v>
      </c>
      <c r="F1072" s="10" t="s">
        <v>1416</v>
      </c>
      <c r="G1072" s="10">
        <v>1</v>
      </c>
      <c r="H1072" s="11">
        <v>0.01</v>
      </c>
      <c r="I1072" s="11">
        <v>100</v>
      </c>
      <c r="J1072" s="14" t="s">
        <v>1310</v>
      </c>
      <c r="K1072" s="15"/>
      <c r="L1072" s="16">
        <v>43838</v>
      </c>
    </row>
    <row r="1073" ht="17.1" customHeight="1" spans="1:12">
      <c r="A1073" s="6"/>
      <c r="B1073" s="7"/>
      <c r="C1073" s="8" t="s">
        <v>1655</v>
      </c>
      <c r="D1073" s="8" t="s">
        <v>1656</v>
      </c>
      <c r="E1073" s="9" t="s">
        <v>2136</v>
      </c>
      <c r="F1073" s="10" t="s">
        <v>1416</v>
      </c>
      <c r="G1073" s="10">
        <v>1</v>
      </c>
      <c r="H1073" s="11">
        <v>0</v>
      </c>
      <c r="I1073" s="11">
        <v>10</v>
      </c>
      <c r="J1073" s="14" t="s">
        <v>1310</v>
      </c>
      <c r="K1073" s="15"/>
      <c r="L1073" s="16">
        <v>43838</v>
      </c>
    </row>
    <row r="1074" ht="24.2" customHeight="1" spans="1:12">
      <c r="A1074" s="6"/>
      <c r="B1074" s="7"/>
      <c r="C1074" s="8" t="s">
        <v>1357</v>
      </c>
      <c r="D1074" s="8" t="s">
        <v>1358</v>
      </c>
      <c r="E1074" s="9" t="s">
        <v>2136</v>
      </c>
      <c r="F1074" s="10" t="s">
        <v>1416</v>
      </c>
      <c r="G1074" s="10">
        <v>1</v>
      </c>
      <c r="H1074" s="11">
        <v>0</v>
      </c>
      <c r="I1074" s="11">
        <v>20</v>
      </c>
      <c r="J1074" s="14" t="s">
        <v>1310</v>
      </c>
      <c r="K1074" s="15"/>
      <c r="L1074" s="16">
        <v>43838</v>
      </c>
    </row>
    <row r="1075" ht="17.1" customHeight="1" spans="1:12">
      <c r="A1075" s="6"/>
      <c r="B1075" s="7"/>
      <c r="C1075" s="8" t="s">
        <v>1342</v>
      </c>
      <c r="D1075" s="8" t="s">
        <v>1343</v>
      </c>
      <c r="E1075" s="9" t="s">
        <v>2134</v>
      </c>
      <c r="F1075" s="10" t="s">
        <v>1322</v>
      </c>
      <c r="G1075" s="10">
        <v>80</v>
      </c>
      <c r="H1075" s="11">
        <v>0</v>
      </c>
      <c r="I1075" s="11">
        <v>40</v>
      </c>
      <c r="J1075" s="14" t="s">
        <v>1310</v>
      </c>
      <c r="K1075" s="15"/>
      <c r="L1075" s="16">
        <v>43838</v>
      </c>
    </row>
    <row r="1076" ht="17.1" customHeight="1" spans="1:12">
      <c r="A1076" s="6"/>
      <c r="B1076" s="7"/>
      <c r="C1076" s="8" t="s">
        <v>1336</v>
      </c>
      <c r="D1076" s="8" t="s">
        <v>1337</v>
      </c>
      <c r="E1076" s="9" t="s">
        <v>2136</v>
      </c>
      <c r="F1076" s="10" t="s">
        <v>1416</v>
      </c>
      <c r="G1076" s="10">
        <v>1</v>
      </c>
      <c r="H1076" s="11">
        <v>0</v>
      </c>
      <c r="I1076" s="11">
        <v>29</v>
      </c>
      <c r="J1076" s="14" t="s">
        <v>1310</v>
      </c>
      <c r="K1076" s="15"/>
      <c r="L1076" s="16">
        <v>43838</v>
      </c>
    </row>
    <row r="1077" ht="17.1" customHeight="1" spans="1:12">
      <c r="A1077" s="6"/>
      <c r="B1077" s="7"/>
      <c r="C1077" s="8" t="s">
        <v>1414</v>
      </c>
      <c r="D1077" s="8" t="s">
        <v>1415</v>
      </c>
      <c r="E1077" s="9" t="s">
        <v>2136</v>
      </c>
      <c r="F1077" s="10" t="s">
        <v>1416</v>
      </c>
      <c r="G1077" s="10">
        <v>1</v>
      </c>
      <c r="H1077" s="11">
        <v>0</v>
      </c>
      <c r="I1077" s="11">
        <v>20</v>
      </c>
      <c r="J1077" s="14" t="s">
        <v>1310</v>
      </c>
      <c r="K1077" s="15"/>
      <c r="L1077" s="16">
        <v>43839</v>
      </c>
    </row>
    <row r="1078" ht="17.1" customHeight="1" spans="1:12">
      <c r="A1078" s="6"/>
      <c r="B1078" s="7"/>
      <c r="C1078" s="8" t="s">
        <v>1323</v>
      </c>
      <c r="D1078" s="8" t="s">
        <v>1324</v>
      </c>
      <c r="E1078" s="9" t="s">
        <v>2137</v>
      </c>
      <c r="F1078" s="10" t="s">
        <v>1313</v>
      </c>
      <c r="G1078" s="10">
        <v>1</v>
      </c>
      <c r="H1078" s="11">
        <v>0</v>
      </c>
      <c r="I1078" s="11">
        <v>5</v>
      </c>
      <c r="J1078" s="14" t="s">
        <v>1310</v>
      </c>
      <c r="K1078" s="15"/>
      <c r="L1078" s="16">
        <v>43838</v>
      </c>
    </row>
    <row r="1079" ht="17.1" customHeight="1" spans="1:12">
      <c r="A1079" s="6"/>
      <c r="B1079" s="7"/>
      <c r="C1079" s="8" t="s">
        <v>1329</v>
      </c>
      <c r="D1079" s="8" t="s">
        <v>1330</v>
      </c>
      <c r="E1079" s="9" t="s">
        <v>2134</v>
      </c>
      <c r="F1079" s="10" t="s">
        <v>1309</v>
      </c>
      <c r="G1079" s="10">
        <v>15</v>
      </c>
      <c r="H1079" s="11">
        <v>0</v>
      </c>
      <c r="I1079" s="11">
        <v>5.25</v>
      </c>
      <c r="J1079" s="14" t="s">
        <v>1310</v>
      </c>
      <c r="K1079" s="15"/>
      <c r="L1079" s="16">
        <v>43838</v>
      </c>
    </row>
    <row r="1080" ht="17.1" customHeight="1" spans="1:12">
      <c r="A1080" s="6"/>
      <c r="B1080" s="7"/>
      <c r="C1080" s="8" t="s">
        <v>1338</v>
      </c>
      <c r="D1080" s="8" t="s">
        <v>1339</v>
      </c>
      <c r="E1080" s="9" t="s">
        <v>2034</v>
      </c>
      <c r="F1080" s="10" t="s">
        <v>1313</v>
      </c>
      <c r="G1080" s="10">
        <v>1</v>
      </c>
      <c r="H1080" s="11">
        <v>0</v>
      </c>
      <c r="I1080" s="11">
        <v>4.9</v>
      </c>
      <c r="J1080" s="14" t="s">
        <v>1310</v>
      </c>
      <c r="K1080" s="15"/>
      <c r="L1080" s="16">
        <v>43838</v>
      </c>
    </row>
    <row r="1081" ht="39.95" customHeight="1" spans="1:12">
      <c r="A1081" s="6"/>
      <c r="B1081" s="7" t="s">
        <v>2138</v>
      </c>
      <c r="C1081" s="8" t="s">
        <v>1642</v>
      </c>
      <c r="D1081" s="8" t="s">
        <v>1643</v>
      </c>
      <c r="E1081" s="9" t="s">
        <v>1746</v>
      </c>
      <c r="F1081" s="10" t="s">
        <v>1416</v>
      </c>
      <c r="G1081" s="10">
        <v>1</v>
      </c>
      <c r="H1081" s="11">
        <v>0.03</v>
      </c>
      <c r="I1081" s="11">
        <v>300</v>
      </c>
      <c r="J1081" s="14" t="s">
        <v>1310</v>
      </c>
      <c r="K1081" s="15" t="s">
        <v>2139</v>
      </c>
      <c r="L1081" s="16">
        <v>43838</v>
      </c>
    </row>
    <row r="1082" ht="17.1" customHeight="1" spans="1:12">
      <c r="A1082" s="6"/>
      <c r="B1082" s="7" t="s">
        <v>2140</v>
      </c>
      <c r="C1082" s="8" t="s">
        <v>1345</v>
      </c>
      <c r="D1082" s="8" t="s">
        <v>1346</v>
      </c>
      <c r="E1082" s="9" t="s">
        <v>2134</v>
      </c>
      <c r="F1082" s="10" t="s">
        <v>1309</v>
      </c>
      <c r="G1082" s="10">
        <v>5</v>
      </c>
      <c r="H1082" s="11">
        <v>0</v>
      </c>
      <c r="I1082" s="11">
        <v>4</v>
      </c>
      <c r="J1082" s="14" t="s">
        <v>1310</v>
      </c>
      <c r="K1082" s="15"/>
      <c r="L1082" s="16">
        <v>43837</v>
      </c>
    </row>
    <row r="1083" ht="17.1" customHeight="1" spans="1:12">
      <c r="A1083" s="6"/>
      <c r="B1083" s="7"/>
      <c r="C1083" s="8" t="s">
        <v>1318</v>
      </c>
      <c r="D1083" s="8" t="s">
        <v>1319</v>
      </c>
      <c r="E1083" s="9" t="s">
        <v>2134</v>
      </c>
      <c r="F1083" s="10" t="s">
        <v>1309</v>
      </c>
      <c r="G1083" s="10">
        <v>40</v>
      </c>
      <c r="H1083" s="11">
        <v>0</v>
      </c>
      <c r="I1083" s="11">
        <v>20</v>
      </c>
      <c r="J1083" s="14" t="s">
        <v>1310</v>
      </c>
      <c r="K1083" s="15"/>
      <c r="L1083" s="16">
        <v>43837</v>
      </c>
    </row>
    <row r="1084" ht="29.1" customHeight="1" spans="1:12">
      <c r="A1084" s="6"/>
      <c r="B1084" s="7" t="s">
        <v>2141</v>
      </c>
      <c r="C1084" s="8" t="s">
        <v>2142</v>
      </c>
      <c r="D1084" s="8" t="s">
        <v>2143</v>
      </c>
      <c r="E1084" s="9" t="s">
        <v>2144</v>
      </c>
      <c r="F1084" s="10" t="s">
        <v>1416</v>
      </c>
      <c r="G1084" s="10">
        <v>1</v>
      </c>
      <c r="H1084" s="11">
        <v>0.01</v>
      </c>
      <c r="I1084" s="11">
        <v>100</v>
      </c>
      <c r="J1084" s="14" t="s">
        <v>1310</v>
      </c>
      <c r="K1084" s="15"/>
      <c r="L1084" s="16">
        <v>43837</v>
      </c>
    </row>
    <row r="1085" ht="17.1" customHeight="1" spans="1:12">
      <c r="A1085" s="6" t="s">
        <v>262</v>
      </c>
      <c r="B1085" s="7" t="s">
        <v>1305</v>
      </c>
      <c r="C1085" s="8" t="s">
        <v>1331</v>
      </c>
      <c r="D1085" s="8" t="s">
        <v>1332</v>
      </c>
      <c r="E1085" s="9" t="s">
        <v>1309</v>
      </c>
      <c r="F1085" s="10" t="s">
        <v>1309</v>
      </c>
      <c r="G1085" s="10">
        <v>20</v>
      </c>
      <c r="H1085" s="11">
        <v>0</v>
      </c>
      <c r="I1085" s="11">
        <v>20</v>
      </c>
      <c r="J1085" s="14" t="s">
        <v>1310</v>
      </c>
      <c r="K1085" s="15"/>
      <c r="L1085" s="16">
        <v>43831</v>
      </c>
    </row>
    <row r="1086" ht="17.1" customHeight="1" spans="1:12">
      <c r="A1086" s="6"/>
      <c r="B1086" s="7"/>
      <c r="C1086" s="8" t="s">
        <v>1417</v>
      </c>
      <c r="D1086" s="8" t="s">
        <v>1418</v>
      </c>
      <c r="E1086" s="9" t="s">
        <v>1416</v>
      </c>
      <c r="F1086" s="10" t="s">
        <v>1416</v>
      </c>
      <c r="G1086" s="10">
        <v>1</v>
      </c>
      <c r="H1086" s="11">
        <v>0</v>
      </c>
      <c r="I1086" s="11">
        <v>30</v>
      </c>
      <c r="J1086" s="14" t="s">
        <v>1310</v>
      </c>
      <c r="K1086" s="15"/>
      <c r="L1086" s="16">
        <v>43862</v>
      </c>
    </row>
    <row r="1087" ht="17.1" customHeight="1" spans="1:12">
      <c r="A1087" s="6"/>
      <c r="B1087" s="7"/>
      <c r="C1087" s="8" t="s">
        <v>1336</v>
      </c>
      <c r="D1087" s="8" t="s">
        <v>1337</v>
      </c>
      <c r="E1087" s="9" t="s">
        <v>1416</v>
      </c>
      <c r="F1087" s="10" t="s">
        <v>1416</v>
      </c>
      <c r="G1087" s="10">
        <v>1</v>
      </c>
      <c r="H1087" s="11">
        <v>0</v>
      </c>
      <c r="I1087" s="11">
        <v>35</v>
      </c>
      <c r="J1087" s="14" t="s">
        <v>1310</v>
      </c>
      <c r="K1087" s="15"/>
      <c r="L1087" s="16">
        <v>43831</v>
      </c>
    </row>
    <row r="1088" ht="24.2" customHeight="1" spans="1:12">
      <c r="A1088" s="6"/>
      <c r="B1088" s="7"/>
      <c r="C1088" s="8" t="s">
        <v>1421</v>
      </c>
      <c r="D1088" s="8" t="s">
        <v>1422</v>
      </c>
      <c r="E1088" s="9" t="s">
        <v>1416</v>
      </c>
      <c r="F1088" s="10" t="s">
        <v>1416</v>
      </c>
      <c r="G1088" s="10">
        <v>1</v>
      </c>
      <c r="H1088" s="11">
        <v>0</v>
      </c>
      <c r="I1088" s="11">
        <v>25</v>
      </c>
      <c r="J1088" s="14" t="s">
        <v>1310</v>
      </c>
      <c r="K1088" s="15"/>
      <c r="L1088" s="16">
        <v>43952</v>
      </c>
    </row>
    <row r="1089" ht="24.2" customHeight="1" spans="1:12">
      <c r="A1089" s="6"/>
      <c r="B1089" s="7"/>
      <c r="C1089" s="8" t="s">
        <v>1357</v>
      </c>
      <c r="D1089" s="8" t="s">
        <v>1358</v>
      </c>
      <c r="E1089" s="9" t="s">
        <v>1416</v>
      </c>
      <c r="F1089" s="10" t="s">
        <v>1416</v>
      </c>
      <c r="G1089" s="10">
        <v>1</v>
      </c>
      <c r="H1089" s="11">
        <v>0</v>
      </c>
      <c r="I1089" s="11">
        <v>25</v>
      </c>
      <c r="J1089" s="14" t="s">
        <v>1310</v>
      </c>
      <c r="K1089" s="15"/>
      <c r="L1089" s="16">
        <v>43831</v>
      </c>
    </row>
    <row r="1090" ht="17.1" customHeight="1" spans="1:12">
      <c r="A1090" s="6"/>
      <c r="B1090" s="7"/>
      <c r="C1090" s="8" t="s">
        <v>1384</v>
      </c>
      <c r="D1090" s="8" t="s">
        <v>1385</v>
      </c>
      <c r="E1090" s="9" t="s">
        <v>1383</v>
      </c>
      <c r="F1090" s="10" t="s">
        <v>1383</v>
      </c>
      <c r="G1090" s="10">
        <v>4</v>
      </c>
      <c r="H1090" s="11">
        <v>0</v>
      </c>
      <c r="I1090" s="11">
        <v>40</v>
      </c>
      <c r="J1090" s="14" t="s">
        <v>1310</v>
      </c>
      <c r="K1090" s="15"/>
      <c r="L1090" s="16">
        <v>43831</v>
      </c>
    </row>
    <row r="1091" ht="17.1" customHeight="1" spans="1:12">
      <c r="A1091" s="6"/>
      <c r="B1091" s="7"/>
      <c r="C1091" s="8" t="s">
        <v>1311</v>
      </c>
      <c r="D1091" s="8" t="s">
        <v>1312</v>
      </c>
      <c r="E1091" s="9" t="s">
        <v>1383</v>
      </c>
      <c r="F1091" s="10" t="s">
        <v>1383</v>
      </c>
      <c r="G1091" s="10">
        <v>5</v>
      </c>
      <c r="H1091" s="11">
        <v>0</v>
      </c>
      <c r="I1091" s="11">
        <v>50</v>
      </c>
      <c r="J1091" s="14" t="s">
        <v>1310</v>
      </c>
      <c r="K1091" s="15"/>
      <c r="L1091" s="16">
        <v>43891</v>
      </c>
    </row>
    <row r="1092" ht="17.1" customHeight="1" spans="1:12">
      <c r="A1092" s="6"/>
      <c r="B1092" s="7"/>
      <c r="C1092" s="8" t="s">
        <v>1338</v>
      </c>
      <c r="D1092" s="8" t="s">
        <v>1339</v>
      </c>
      <c r="E1092" s="9" t="s">
        <v>1341</v>
      </c>
      <c r="F1092" s="10" t="s">
        <v>1341</v>
      </c>
      <c r="G1092" s="10">
        <v>400</v>
      </c>
      <c r="H1092" s="11">
        <v>0</v>
      </c>
      <c r="I1092" s="11">
        <v>20</v>
      </c>
      <c r="J1092" s="14" t="s">
        <v>1310</v>
      </c>
      <c r="K1092" s="15"/>
      <c r="L1092" s="16">
        <v>43983</v>
      </c>
    </row>
    <row r="1093" ht="17.1" customHeight="1" spans="1:12">
      <c r="A1093" s="6"/>
      <c r="B1093" s="7"/>
      <c r="C1093" s="8"/>
      <c r="D1093" s="8" t="s">
        <v>1324</v>
      </c>
      <c r="E1093" s="9" t="s">
        <v>1519</v>
      </c>
      <c r="F1093" s="10" t="s">
        <v>1519</v>
      </c>
      <c r="G1093" s="10">
        <v>500</v>
      </c>
      <c r="H1093" s="11">
        <v>0</v>
      </c>
      <c r="I1093" s="11">
        <v>10</v>
      </c>
      <c r="J1093" s="14" t="s">
        <v>1310</v>
      </c>
      <c r="K1093" s="15"/>
      <c r="L1093" s="16">
        <v>43983</v>
      </c>
    </row>
    <row r="1094" ht="17.1" customHeight="1" spans="1:12">
      <c r="A1094" s="6"/>
      <c r="B1094" s="7"/>
      <c r="C1094" s="8"/>
      <c r="D1094" s="8" t="s">
        <v>1343</v>
      </c>
      <c r="E1094" s="9" t="s">
        <v>1322</v>
      </c>
      <c r="F1094" s="10" t="s">
        <v>1322</v>
      </c>
      <c r="G1094" s="10">
        <v>50</v>
      </c>
      <c r="H1094" s="11">
        <v>0</v>
      </c>
      <c r="I1094" s="11">
        <v>40</v>
      </c>
      <c r="J1094" s="14" t="s">
        <v>1310</v>
      </c>
      <c r="K1094" s="15"/>
      <c r="L1094" s="16">
        <v>43831</v>
      </c>
    </row>
    <row r="1095" ht="17.1" customHeight="1" spans="1:12">
      <c r="A1095" s="6"/>
      <c r="B1095" s="7"/>
      <c r="C1095" s="8"/>
      <c r="D1095" s="8" t="s">
        <v>1346</v>
      </c>
      <c r="E1095" s="9" t="s">
        <v>1309</v>
      </c>
      <c r="F1095" s="10" t="s">
        <v>1309</v>
      </c>
      <c r="G1095" s="10">
        <v>15</v>
      </c>
      <c r="H1095" s="11">
        <v>0</v>
      </c>
      <c r="I1095" s="11">
        <v>12</v>
      </c>
      <c r="J1095" s="14" t="s">
        <v>1310</v>
      </c>
      <c r="K1095" s="15"/>
      <c r="L1095" s="16">
        <v>43831</v>
      </c>
    </row>
    <row r="1096" ht="17.1" customHeight="1" spans="1:12">
      <c r="A1096" s="6"/>
      <c r="B1096" s="7"/>
      <c r="C1096" s="8" t="s">
        <v>1314</v>
      </c>
      <c r="D1096" s="8" t="s">
        <v>1315</v>
      </c>
      <c r="E1096" s="9" t="s">
        <v>1373</v>
      </c>
      <c r="F1096" s="10" t="s">
        <v>1373</v>
      </c>
      <c r="G1096" s="10">
        <v>60</v>
      </c>
      <c r="H1096" s="11">
        <v>0</v>
      </c>
      <c r="I1096" s="11">
        <v>60</v>
      </c>
      <c r="J1096" s="14" t="s">
        <v>1310</v>
      </c>
      <c r="K1096" s="15"/>
      <c r="L1096" s="16">
        <v>43831</v>
      </c>
    </row>
    <row r="1097" ht="17.1" customHeight="1" spans="1:12">
      <c r="A1097" s="6"/>
      <c r="B1097" s="7"/>
      <c r="C1097" s="8" t="s">
        <v>1456</v>
      </c>
      <c r="D1097" s="8" t="s">
        <v>1457</v>
      </c>
      <c r="E1097" s="9" t="s">
        <v>1322</v>
      </c>
      <c r="F1097" s="10" t="s">
        <v>1322</v>
      </c>
      <c r="G1097" s="10">
        <v>2</v>
      </c>
      <c r="H1097" s="11">
        <v>0</v>
      </c>
      <c r="I1097" s="11">
        <v>4</v>
      </c>
      <c r="J1097" s="14" t="s">
        <v>1310</v>
      </c>
      <c r="K1097" s="15"/>
      <c r="L1097" s="16">
        <v>43831</v>
      </c>
    </row>
    <row r="1098" ht="24.2" customHeight="1" spans="1:12">
      <c r="A1098" s="6"/>
      <c r="B1098" s="7"/>
      <c r="C1098" s="8" t="s">
        <v>1363</v>
      </c>
      <c r="D1098" s="8" t="s">
        <v>1364</v>
      </c>
      <c r="E1098" s="9" t="s">
        <v>1309</v>
      </c>
      <c r="F1098" s="10" t="s">
        <v>1309</v>
      </c>
      <c r="G1098" s="10">
        <v>5</v>
      </c>
      <c r="H1098" s="11">
        <v>0</v>
      </c>
      <c r="I1098" s="11">
        <v>5</v>
      </c>
      <c r="J1098" s="14" t="s">
        <v>1310</v>
      </c>
      <c r="K1098" s="15"/>
      <c r="L1098" s="16">
        <v>43831</v>
      </c>
    </row>
    <row r="1099" ht="17.1" customHeight="1" spans="1:12">
      <c r="A1099" s="6"/>
      <c r="B1099" s="7"/>
      <c r="C1099" s="8" t="s">
        <v>1327</v>
      </c>
      <c r="D1099" s="8" t="s">
        <v>1328</v>
      </c>
      <c r="E1099" s="9" t="s">
        <v>1322</v>
      </c>
      <c r="F1099" s="10" t="s">
        <v>1322</v>
      </c>
      <c r="G1099" s="10">
        <v>10</v>
      </c>
      <c r="H1099" s="11">
        <v>0</v>
      </c>
      <c r="I1099" s="11">
        <v>4</v>
      </c>
      <c r="J1099" s="14" t="s">
        <v>1310</v>
      </c>
      <c r="K1099" s="15"/>
      <c r="L1099" s="16">
        <v>43831</v>
      </c>
    </row>
    <row r="1100" ht="17.1" customHeight="1" spans="1:12">
      <c r="A1100" s="6"/>
      <c r="B1100" s="7"/>
      <c r="C1100" s="8" t="s">
        <v>1333</v>
      </c>
      <c r="D1100" s="8" t="s">
        <v>1334</v>
      </c>
      <c r="E1100" s="9" t="s">
        <v>1322</v>
      </c>
      <c r="F1100" s="10" t="s">
        <v>1322</v>
      </c>
      <c r="G1100" s="10">
        <v>15</v>
      </c>
      <c r="H1100" s="11">
        <v>0</v>
      </c>
      <c r="I1100" s="11">
        <v>18</v>
      </c>
      <c r="J1100" s="14" t="s">
        <v>1310</v>
      </c>
      <c r="K1100" s="15"/>
      <c r="L1100" s="16">
        <v>43831</v>
      </c>
    </row>
    <row r="1101" ht="17.1" customHeight="1" spans="1:12">
      <c r="A1101" s="6"/>
      <c r="B1101" s="7"/>
      <c r="C1101" s="8" t="s">
        <v>1377</v>
      </c>
      <c r="D1101" s="8" t="s">
        <v>1378</v>
      </c>
      <c r="E1101" s="9" t="s">
        <v>1309</v>
      </c>
      <c r="F1101" s="10" t="s">
        <v>1309</v>
      </c>
      <c r="G1101" s="10">
        <v>3</v>
      </c>
      <c r="H1101" s="11">
        <v>0</v>
      </c>
      <c r="I1101" s="11">
        <v>9</v>
      </c>
      <c r="J1101" s="14" t="s">
        <v>1310</v>
      </c>
      <c r="K1101" s="15"/>
      <c r="L1101" s="16">
        <v>43825</v>
      </c>
    </row>
    <row r="1102" ht="17.1" customHeight="1" spans="1:12">
      <c r="A1102" s="6"/>
      <c r="B1102" s="7"/>
      <c r="C1102" s="8" t="s">
        <v>1318</v>
      </c>
      <c r="D1102" s="8" t="s">
        <v>1319</v>
      </c>
      <c r="E1102" s="9" t="s">
        <v>1309</v>
      </c>
      <c r="F1102" s="10" t="s">
        <v>1309</v>
      </c>
      <c r="G1102" s="10">
        <v>30</v>
      </c>
      <c r="H1102" s="11">
        <v>0</v>
      </c>
      <c r="I1102" s="11">
        <v>15</v>
      </c>
      <c r="J1102" s="14" t="s">
        <v>1310</v>
      </c>
      <c r="K1102" s="15"/>
      <c r="L1102" s="16">
        <v>43831</v>
      </c>
    </row>
    <row r="1103" ht="17.1" customHeight="1" spans="1:12">
      <c r="A1103" s="6"/>
      <c r="B1103" s="7"/>
      <c r="C1103" s="8" t="s">
        <v>1460</v>
      </c>
      <c r="D1103" s="8" t="s">
        <v>1461</v>
      </c>
      <c r="E1103" s="9" t="s">
        <v>1309</v>
      </c>
      <c r="F1103" s="10" t="s">
        <v>1309</v>
      </c>
      <c r="G1103" s="10">
        <v>10</v>
      </c>
      <c r="H1103" s="11">
        <v>0</v>
      </c>
      <c r="I1103" s="11">
        <v>5</v>
      </c>
      <c r="J1103" s="14" t="s">
        <v>1310</v>
      </c>
      <c r="K1103" s="15"/>
      <c r="L1103" s="16">
        <v>43831</v>
      </c>
    </row>
    <row r="1104" ht="17.1" customHeight="1" spans="1:12">
      <c r="A1104" s="6"/>
      <c r="B1104" s="7"/>
      <c r="C1104" s="8" t="s">
        <v>1348</v>
      </c>
      <c r="D1104" s="8" t="s">
        <v>1349</v>
      </c>
      <c r="E1104" s="9" t="s">
        <v>1309</v>
      </c>
      <c r="F1104" s="10" t="s">
        <v>1309</v>
      </c>
      <c r="G1104" s="10">
        <v>5</v>
      </c>
      <c r="H1104" s="11">
        <v>0</v>
      </c>
      <c r="I1104" s="11">
        <v>2</v>
      </c>
      <c r="J1104" s="14" t="s">
        <v>1310</v>
      </c>
      <c r="K1104" s="15"/>
      <c r="L1104" s="16">
        <v>43831</v>
      </c>
    </row>
    <row r="1105" ht="17.1" customHeight="1" spans="1:12">
      <c r="A1105" s="6"/>
      <c r="B1105" s="7"/>
      <c r="C1105" s="8" t="s">
        <v>1306</v>
      </c>
      <c r="D1105" s="8" t="s">
        <v>1307</v>
      </c>
      <c r="E1105" s="9" t="s">
        <v>1309</v>
      </c>
      <c r="F1105" s="10" t="s">
        <v>1309</v>
      </c>
      <c r="G1105" s="10">
        <v>10</v>
      </c>
      <c r="H1105" s="11">
        <v>0</v>
      </c>
      <c r="I1105" s="11">
        <v>1.5</v>
      </c>
      <c r="J1105" s="14" t="s">
        <v>1310</v>
      </c>
      <c r="K1105" s="15"/>
      <c r="L1105" s="16">
        <v>43831</v>
      </c>
    </row>
    <row r="1106" ht="17.1" customHeight="1" spans="1:12">
      <c r="A1106" s="6"/>
      <c r="B1106" s="7"/>
      <c r="C1106" s="8" t="s">
        <v>1316</v>
      </c>
      <c r="D1106" s="8" t="s">
        <v>1317</v>
      </c>
      <c r="E1106" s="9" t="s">
        <v>1309</v>
      </c>
      <c r="F1106" s="10" t="s">
        <v>1309</v>
      </c>
      <c r="G1106" s="10">
        <v>10</v>
      </c>
      <c r="H1106" s="11">
        <v>0</v>
      </c>
      <c r="I1106" s="11">
        <v>4</v>
      </c>
      <c r="J1106" s="14" t="s">
        <v>1310</v>
      </c>
      <c r="K1106" s="15"/>
      <c r="L1106" s="16">
        <v>43831</v>
      </c>
    </row>
    <row r="1107" ht="17.1" customHeight="1" spans="1:12">
      <c r="A1107" s="6"/>
      <c r="B1107" s="7"/>
      <c r="C1107" s="8" t="s">
        <v>1329</v>
      </c>
      <c r="D1107" s="8" t="s">
        <v>1330</v>
      </c>
      <c r="E1107" s="9" t="s">
        <v>1309</v>
      </c>
      <c r="F1107" s="10" t="s">
        <v>1309</v>
      </c>
      <c r="G1107" s="10">
        <v>15</v>
      </c>
      <c r="H1107" s="11">
        <v>0</v>
      </c>
      <c r="I1107" s="11">
        <v>15</v>
      </c>
      <c r="J1107" s="14" t="s">
        <v>1310</v>
      </c>
      <c r="K1107" s="15"/>
      <c r="L1107" s="16">
        <v>43831</v>
      </c>
    </row>
    <row r="1108" ht="17.1" customHeight="1" spans="1:12">
      <c r="A1108" s="6"/>
      <c r="B1108" s="7"/>
      <c r="C1108" s="8" t="s">
        <v>1320</v>
      </c>
      <c r="D1108" s="8" t="s">
        <v>1321</v>
      </c>
      <c r="E1108" s="9" t="s">
        <v>1322</v>
      </c>
      <c r="F1108" s="10" t="s">
        <v>1322</v>
      </c>
      <c r="G1108" s="10">
        <v>2</v>
      </c>
      <c r="H1108" s="11">
        <v>0</v>
      </c>
      <c r="I1108" s="11">
        <v>4</v>
      </c>
      <c r="J1108" s="14" t="s">
        <v>1310</v>
      </c>
      <c r="K1108" s="15"/>
      <c r="L1108" s="16">
        <v>43831</v>
      </c>
    </row>
    <row r="1109" ht="24.2" customHeight="1" spans="1:12">
      <c r="A1109" s="6"/>
      <c r="B1109" s="7" t="s">
        <v>2145</v>
      </c>
      <c r="C1109" s="8" t="s">
        <v>1765</v>
      </c>
      <c r="D1109" s="8" t="s">
        <v>1766</v>
      </c>
      <c r="E1109" s="9" t="s">
        <v>1416</v>
      </c>
      <c r="F1109" s="10" t="s">
        <v>1416</v>
      </c>
      <c r="G1109" s="10">
        <v>1</v>
      </c>
      <c r="H1109" s="11">
        <v>0</v>
      </c>
      <c r="I1109" s="11">
        <v>30</v>
      </c>
      <c r="J1109" s="14" t="s">
        <v>1310</v>
      </c>
      <c r="K1109" s="15"/>
      <c r="L1109" s="16">
        <v>43831</v>
      </c>
    </row>
    <row r="1110" ht="17.1" customHeight="1" spans="1:12">
      <c r="A1110" s="6"/>
      <c r="B1110" s="7"/>
      <c r="C1110" s="8" t="s">
        <v>1655</v>
      </c>
      <c r="D1110" s="8" t="s">
        <v>1656</v>
      </c>
      <c r="E1110" s="9" t="s">
        <v>1416</v>
      </c>
      <c r="F1110" s="10" t="s">
        <v>1416</v>
      </c>
      <c r="G1110" s="10">
        <v>1</v>
      </c>
      <c r="H1110" s="11">
        <v>0</v>
      </c>
      <c r="I1110" s="11">
        <v>20</v>
      </c>
      <c r="J1110" s="14" t="s">
        <v>1310</v>
      </c>
      <c r="K1110" s="15"/>
      <c r="L1110" s="16">
        <v>43831</v>
      </c>
    </row>
    <row r="1111" ht="17.1" customHeight="1" spans="1:12">
      <c r="A1111" s="6"/>
      <c r="B1111" s="7" t="s">
        <v>2146</v>
      </c>
      <c r="C1111" s="8" t="s">
        <v>1414</v>
      </c>
      <c r="D1111" s="8" t="s">
        <v>1415</v>
      </c>
      <c r="E1111" s="9" t="s">
        <v>1416</v>
      </c>
      <c r="F1111" s="10" t="s">
        <v>1416</v>
      </c>
      <c r="G1111" s="10">
        <v>1</v>
      </c>
      <c r="H1111" s="11">
        <v>0.02</v>
      </c>
      <c r="I1111" s="11">
        <v>150</v>
      </c>
      <c r="J1111" s="14" t="s">
        <v>1310</v>
      </c>
      <c r="K1111" s="15"/>
      <c r="L1111" s="16">
        <v>43769</v>
      </c>
    </row>
    <row r="1112" ht="17.1" customHeight="1" spans="1:12">
      <c r="A1112" s="6"/>
      <c r="B1112" s="7"/>
      <c r="C1112" s="8" t="s">
        <v>1410</v>
      </c>
      <c r="D1112" s="8" t="s">
        <v>1411</v>
      </c>
      <c r="E1112" s="9" t="s">
        <v>1416</v>
      </c>
      <c r="F1112" s="10" t="s">
        <v>1416</v>
      </c>
      <c r="G1112" s="10">
        <v>1</v>
      </c>
      <c r="H1112" s="11">
        <v>0.12</v>
      </c>
      <c r="I1112" s="11">
        <v>1170</v>
      </c>
      <c r="J1112" s="14" t="s">
        <v>1310</v>
      </c>
      <c r="K1112" s="15"/>
      <c r="L1112" s="16">
        <v>43831</v>
      </c>
    </row>
    <row r="1113" ht="17.1" customHeight="1" spans="1:12">
      <c r="A1113" s="6"/>
      <c r="B1113" s="7"/>
      <c r="C1113" s="8" t="s">
        <v>1655</v>
      </c>
      <c r="D1113" s="8" t="s">
        <v>1656</v>
      </c>
      <c r="E1113" s="9" t="s">
        <v>1416</v>
      </c>
      <c r="F1113" s="10" t="s">
        <v>1416</v>
      </c>
      <c r="G1113" s="10">
        <v>1</v>
      </c>
      <c r="H1113" s="11">
        <v>0</v>
      </c>
      <c r="I1113" s="11">
        <v>30</v>
      </c>
      <c r="J1113" s="14" t="s">
        <v>1310</v>
      </c>
      <c r="K1113" s="15"/>
      <c r="L1113" s="16">
        <v>43831</v>
      </c>
    </row>
    <row r="1114" ht="24.2" customHeight="1" spans="1:12">
      <c r="A1114" s="6"/>
      <c r="B1114" s="7"/>
      <c r="C1114" s="8" t="s">
        <v>1765</v>
      </c>
      <c r="D1114" s="8" t="s">
        <v>1766</v>
      </c>
      <c r="E1114" s="9" t="s">
        <v>1416</v>
      </c>
      <c r="F1114" s="10" t="s">
        <v>1416</v>
      </c>
      <c r="G1114" s="10">
        <v>1</v>
      </c>
      <c r="H1114" s="11">
        <v>0.01</v>
      </c>
      <c r="I1114" s="11">
        <v>50</v>
      </c>
      <c r="J1114" s="14" t="s">
        <v>1310</v>
      </c>
      <c r="K1114" s="15"/>
      <c r="L1114" s="16">
        <v>43831</v>
      </c>
    </row>
    <row r="1115" ht="17.1" customHeight="1" spans="1:12">
      <c r="A1115" s="6" t="s">
        <v>264</v>
      </c>
      <c r="B1115" s="7" t="s">
        <v>1305</v>
      </c>
      <c r="C1115" s="8" t="s">
        <v>1323</v>
      </c>
      <c r="D1115" s="8" t="s">
        <v>1324</v>
      </c>
      <c r="E1115" s="9" t="s">
        <v>2147</v>
      </c>
      <c r="F1115" s="10" t="s">
        <v>1326</v>
      </c>
      <c r="G1115" s="10">
        <v>60</v>
      </c>
      <c r="H1115" s="11">
        <v>0</v>
      </c>
      <c r="I1115" s="11">
        <v>2.4</v>
      </c>
      <c r="J1115" s="14" t="s">
        <v>1310</v>
      </c>
      <c r="K1115" s="15"/>
      <c r="L1115" s="16">
        <v>43831</v>
      </c>
    </row>
    <row r="1116" ht="17.1" customHeight="1" spans="1:12">
      <c r="A1116" s="6"/>
      <c r="B1116" s="7"/>
      <c r="C1116" s="8" t="s">
        <v>1338</v>
      </c>
      <c r="D1116" s="8" t="s">
        <v>1339</v>
      </c>
      <c r="E1116" s="9" t="s">
        <v>2148</v>
      </c>
      <c r="F1116" s="10" t="s">
        <v>1341</v>
      </c>
      <c r="G1116" s="10">
        <v>100</v>
      </c>
      <c r="H1116" s="11">
        <v>0</v>
      </c>
      <c r="I1116" s="11">
        <v>3</v>
      </c>
      <c r="J1116" s="14" t="s">
        <v>1310</v>
      </c>
      <c r="K1116" s="15"/>
      <c r="L1116" s="16">
        <v>43831</v>
      </c>
    </row>
    <row r="1117" ht="24.2" customHeight="1" spans="1:12">
      <c r="A1117" s="6"/>
      <c r="B1117" s="7"/>
      <c r="C1117" s="8" t="s">
        <v>1412</v>
      </c>
      <c r="D1117" s="8" t="s">
        <v>1413</v>
      </c>
      <c r="E1117" s="9" t="s">
        <v>2129</v>
      </c>
      <c r="F1117" s="10" t="s">
        <v>2129</v>
      </c>
      <c r="G1117" s="10">
        <v>1</v>
      </c>
      <c r="H1117" s="11">
        <v>0</v>
      </c>
      <c r="I1117" s="11">
        <v>0.5</v>
      </c>
      <c r="J1117" s="14" t="s">
        <v>1310</v>
      </c>
      <c r="K1117" s="15"/>
      <c r="L1117" s="16">
        <v>43831</v>
      </c>
    </row>
    <row r="1118" ht="24.2" customHeight="1" spans="1:12">
      <c r="A1118" s="6"/>
      <c r="B1118" s="7"/>
      <c r="C1118" s="8" t="s">
        <v>1357</v>
      </c>
      <c r="D1118" s="8" t="s">
        <v>1358</v>
      </c>
      <c r="E1118" s="9" t="s">
        <v>2129</v>
      </c>
      <c r="F1118" s="10" t="s">
        <v>2129</v>
      </c>
      <c r="G1118" s="10">
        <v>1</v>
      </c>
      <c r="H1118" s="11">
        <v>0</v>
      </c>
      <c r="I1118" s="11">
        <v>0.5</v>
      </c>
      <c r="J1118" s="14" t="s">
        <v>1310</v>
      </c>
      <c r="K1118" s="15"/>
      <c r="L1118" s="16">
        <v>43831</v>
      </c>
    </row>
    <row r="1119" ht="17.1" customHeight="1" spans="1:12">
      <c r="A1119" s="6"/>
      <c r="B1119" s="7"/>
      <c r="C1119" s="8" t="s">
        <v>1306</v>
      </c>
      <c r="D1119" s="8" t="s">
        <v>1307</v>
      </c>
      <c r="E1119" s="9" t="s">
        <v>2149</v>
      </c>
      <c r="F1119" s="10" t="s">
        <v>1309</v>
      </c>
      <c r="G1119" s="10">
        <v>2</v>
      </c>
      <c r="H1119" s="11">
        <v>0</v>
      </c>
      <c r="I1119" s="11">
        <v>0.4</v>
      </c>
      <c r="J1119" s="14" t="s">
        <v>1310</v>
      </c>
      <c r="K1119" s="15"/>
      <c r="L1119" s="16">
        <v>43831</v>
      </c>
    </row>
    <row r="1120" ht="17.1" customHeight="1" spans="1:12">
      <c r="A1120" s="6"/>
      <c r="B1120" s="7"/>
      <c r="C1120" s="8" t="s">
        <v>1345</v>
      </c>
      <c r="D1120" s="8" t="s">
        <v>1346</v>
      </c>
      <c r="E1120" s="9" t="s">
        <v>1523</v>
      </c>
      <c r="F1120" s="10" t="s">
        <v>1309</v>
      </c>
      <c r="G1120" s="10">
        <v>2</v>
      </c>
      <c r="H1120" s="11">
        <v>0</v>
      </c>
      <c r="I1120" s="11">
        <v>0.8</v>
      </c>
      <c r="J1120" s="14" t="s">
        <v>1310</v>
      </c>
      <c r="K1120" s="15"/>
      <c r="L1120" s="16">
        <v>43831</v>
      </c>
    </row>
    <row r="1121" ht="17.1" customHeight="1" spans="1:12">
      <c r="A1121" s="6"/>
      <c r="B1121" s="7"/>
      <c r="C1121" s="8" t="s">
        <v>1342</v>
      </c>
      <c r="D1121" s="8" t="s">
        <v>1343</v>
      </c>
      <c r="E1121" s="9" t="s">
        <v>1343</v>
      </c>
      <c r="F1121" s="10" t="s">
        <v>1309</v>
      </c>
      <c r="G1121" s="10">
        <v>1</v>
      </c>
      <c r="H1121" s="11">
        <v>0</v>
      </c>
      <c r="I1121" s="11">
        <v>0.9</v>
      </c>
      <c r="J1121" s="14" t="s">
        <v>1310</v>
      </c>
      <c r="K1121" s="15"/>
      <c r="L1121" s="16">
        <v>43831</v>
      </c>
    </row>
    <row r="1122" ht="22.7" customHeight="1" spans="1:12">
      <c r="A1122" s="6"/>
      <c r="B1122" s="7"/>
      <c r="C1122" s="8" t="s">
        <v>1331</v>
      </c>
      <c r="D1122" s="8" t="s">
        <v>1332</v>
      </c>
      <c r="E1122" s="9" t="s">
        <v>1522</v>
      </c>
      <c r="F1122" s="10" t="s">
        <v>1309</v>
      </c>
      <c r="G1122" s="10">
        <v>2</v>
      </c>
      <c r="H1122" s="11">
        <v>0</v>
      </c>
      <c r="I1122" s="11">
        <v>1.6</v>
      </c>
      <c r="J1122" s="14" t="s">
        <v>1310</v>
      </c>
      <c r="K1122" s="15"/>
      <c r="L1122" s="16">
        <v>43831</v>
      </c>
    </row>
    <row r="1123" ht="17.1" customHeight="1" spans="1:12">
      <c r="A1123" s="6"/>
      <c r="B1123" s="7"/>
      <c r="C1123" s="8" t="s">
        <v>1318</v>
      </c>
      <c r="D1123" s="8" t="s">
        <v>1319</v>
      </c>
      <c r="E1123" s="9" t="s">
        <v>1574</v>
      </c>
      <c r="F1123" s="10" t="s">
        <v>1309</v>
      </c>
      <c r="G1123" s="10">
        <v>5</v>
      </c>
      <c r="H1123" s="11">
        <v>0</v>
      </c>
      <c r="I1123" s="11">
        <v>4</v>
      </c>
      <c r="J1123" s="14" t="s">
        <v>1310</v>
      </c>
      <c r="K1123" s="15"/>
      <c r="L1123" s="16">
        <v>43831</v>
      </c>
    </row>
    <row r="1124" ht="24.2" customHeight="1" spans="1:12">
      <c r="A1124" s="6"/>
      <c r="B1124" s="7"/>
      <c r="C1124" s="8" t="s">
        <v>1421</v>
      </c>
      <c r="D1124" s="8" t="s">
        <v>1422</v>
      </c>
      <c r="E1124" s="9" t="s">
        <v>2129</v>
      </c>
      <c r="F1124" s="10" t="s">
        <v>2129</v>
      </c>
      <c r="G1124" s="10">
        <v>1</v>
      </c>
      <c r="H1124" s="11">
        <v>0</v>
      </c>
      <c r="I1124" s="11">
        <v>0.5</v>
      </c>
      <c r="J1124" s="14" t="s">
        <v>1310</v>
      </c>
      <c r="K1124" s="15"/>
      <c r="L1124" s="16">
        <v>43831</v>
      </c>
    </row>
    <row r="1125" ht="17.1" customHeight="1" spans="1:12">
      <c r="A1125" s="6" t="s">
        <v>266</v>
      </c>
      <c r="B1125" s="7" t="s">
        <v>1305</v>
      </c>
      <c r="C1125" s="8" t="s">
        <v>1323</v>
      </c>
      <c r="D1125" s="8" t="s">
        <v>1324</v>
      </c>
      <c r="E1125" s="9" t="s">
        <v>2150</v>
      </c>
      <c r="F1125" s="10" t="s">
        <v>1313</v>
      </c>
      <c r="G1125" s="10">
        <v>10</v>
      </c>
      <c r="H1125" s="11">
        <v>0</v>
      </c>
      <c r="I1125" s="11">
        <v>1.5</v>
      </c>
      <c r="J1125" s="14" t="s">
        <v>1310</v>
      </c>
      <c r="K1125" s="15"/>
      <c r="L1125" s="16">
        <v>43861</v>
      </c>
    </row>
    <row r="1126" ht="17.1" customHeight="1" spans="1:12">
      <c r="A1126" s="6"/>
      <c r="B1126" s="7"/>
      <c r="C1126" s="8" t="s">
        <v>1338</v>
      </c>
      <c r="D1126" s="8" t="s">
        <v>1339</v>
      </c>
      <c r="E1126" s="9" t="s">
        <v>1356</v>
      </c>
      <c r="F1126" s="10" t="s">
        <v>1341</v>
      </c>
      <c r="G1126" s="10">
        <v>15</v>
      </c>
      <c r="H1126" s="11">
        <v>0</v>
      </c>
      <c r="I1126" s="11">
        <v>0.45</v>
      </c>
      <c r="J1126" s="14" t="s">
        <v>1310</v>
      </c>
      <c r="K1126" s="15"/>
      <c r="L1126" s="16">
        <v>43921</v>
      </c>
    </row>
    <row r="1127" ht="17.1" customHeight="1" spans="1:12">
      <c r="A1127" s="6"/>
      <c r="B1127" s="7"/>
      <c r="C1127" s="8" t="s">
        <v>1352</v>
      </c>
      <c r="D1127" s="8" t="s">
        <v>1353</v>
      </c>
      <c r="E1127" s="9" t="s">
        <v>1313</v>
      </c>
      <c r="F1127" s="10" t="s">
        <v>1313</v>
      </c>
      <c r="G1127" s="10">
        <v>1</v>
      </c>
      <c r="H1127" s="11">
        <v>0</v>
      </c>
      <c r="I1127" s="11">
        <v>0.3</v>
      </c>
      <c r="J1127" s="14" t="s">
        <v>1310</v>
      </c>
      <c r="K1127" s="15"/>
      <c r="L1127" s="16">
        <v>43951</v>
      </c>
    </row>
    <row r="1128" ht="24.2" customHeight="1" spans="1:12">
      <c r="A1128" s="6"/>
      <c r="B1128" s="7"/>
      <c r="C1128" s="8" t="s">
        <v>1357</v>
      </c>
      <c r="D1128" s="8" t="s">
        <v>1358</v>
      </c>
      <c r="E1128" s="9" t="s">
        <v>1309</v>
      </c>
      <c r="F1128" s="10" t="s">
        <v>2151</v>
      </c>
      <c r="G1128" s="10">
        <v>10</v>
      </c>
      <c r="H1128" s="11">
        <v>0</v>
      </c>
      <c r="I1128" s="11">
        <v>1</v>
      </c>
      <c r="J1128" s="14" t="s">
        <v>1310</v>
      </c>
      <c r="K1128" s="15"/>
      <c r="L1128" s="16">
        <v>44104</v>
      </c>
    </row>
    <row r="1129" ht="24.2" customHeight="1" spans="1:12">
      <c r="A1129" s="6"/>
      <c r="B1129" s="7" t="s">
        <v>2152</v>
      </c>
      <c r="C1129" s="8" t="s">
        <v>1336</v>
      </c>
      <c r="D1129" s="8" t="s">
        <v>1337</v>
      </c>
      <c r="E1129" s="9" t="s">
        <v>2153</v>
      </c>
      <c r="F1129" s="10" t="s">
        <v>1313</v>
      </c>
      <c r="G1129" s="10">
        <v>1</v>
      </c>
      <c r="H1129" s="11">
        <v>0</v>
      </c>
      <c r="I1129" s="11">
        <v>30</v>
      </c>
      <c r="J1129" s="14" t="s">
        <v>1310</v>
      </c>
      <c r="K1129" s="15"/>
      <c r="L1129" s="16">
        <v>43871</v>
      </c>
    </row>
    <row r="1130" ht="24.2" customHeight="1" spans="1:12">
      <c r="A1130" s="6" t="s">
        <v>268</v>
      </c>
      <c r="B1130" s="7" t="s">
        <v>1305</v>
      </c>
      <c r="C1130" s="8" t="s">
        <v>1357</v>
      </c>
      <c r="D1130" s="8" t="s">
        <v>1358</v>
      </c>
      <c r="E1130" s="9" t="s">
        <v>1313</v>
      </c>
      <c r="F1130" s="10" t="s">
        <v>1313</v>
      </c>
      <c r="G1130" s="10">
        <v>1</v>
      </c>
      <c r="H1130" s="11">
        <v>0</v>
      </c>
      <c r="I1130" s="11">
        <v>3</v>
      </c>
      <c r="J1130" s="14" t="s">
        <v>1310</v>
      </c>
      <c r="K1130" s="15"/>
      <c r="L1130" s="16">
        <v>43790</v>
      </c>
    </row>
    <row r="1131" ht="17.1" customHeight="1" spans="1:12">
      <c r="A1131" s="6"/>
      <c r="B1131" s="7"/>
      <c r="C1131" s="8" t="s">
        <v>1323</v>
      </c>
      <c r="D1131" s="8" t="s">
        <v>1324</v>
      </c>
      <c r="E1131" s="9" t="s">
        <v>1326</v>
      </c>
      <c r="F1131" s="10" t="s">
        <v>1326</v>
      </c>
      <c r="G1131" s="10">
        <v>5</v>
      </c>
      <c r="H1131" s="11">
        <v>0</v>
      </c>
      <c r="I1131" s="11">
        <v>0.2</v>
      </c>
      <c r="J1131" s="14" t="s">
        <v>1310</v>
      </c>
      <c r="K1131" s="15"/>
      <c r="L1131" s="16">
        <v>43814</v>
      </c>
    </row>
    <row r="1132" ht="17.1" customHeight="1" spans="1:12">
      <c r="A1132" s="6"/>
      <c r="B1132" s="7"/>
      <c r="C1132" s="8" t="s">
        <v>1338</v>
      </c>
      <c r="D1132" s="8" t="s">
        <v>1339</v>
      </c>
      <c r="E1132" s="9" t="s">
        <v>1341</v>
      </c>
      <c r="F1132" s="10" t="s">
        <v>1341</v>
      </c>
      <c r="G1132" s="10">
        <v>10</v>
      </c>
      <c r="H1132" s="11">
        <v>0</v>
      </c>
      <c r="I1132" s="11">
        <v>4</v>
      </c>
      <c r="J1132" s="14" t="s">
        <v>1310</v>
      </c>
      <c r="K1132" s="15"/>
      <c r="L1132" s="16">
        <v>43814</v>
      </c>
    </row>
    <row r="1133" ht="17.1" customHeight="1" spans="1:12">
      <c r="A1133" s="6"/>
      <c r="B1133" s="7"/>
      <c r="C1133" s="8" t="s">
        <v>1331</v>
      </c>
      <c r="D1133" s="8" t="s">
        <v>1332</v>
      </c>
      <c r="E1133" s="9" t="s">
        <v>1309</v>
      </c>
      <c r="F1133" s="10" t="s">
        <v>1309</v>
      </c>
      <c r="G1133" s="10">
        <v>1</v>
      </c>
      <c r="H1133" s="11">
        <v>0</v>
      </c>
      <c r="I1133" s="11">
        <v>0.8</v>
      </c>
      <c r="J1133" s="14" t="s">
        <v>1310</v>
      </c>
      <c r="K1133" s="15"/>
      <c r="L1133" s="16">
        <v>43891</v>
      </c>
    </row>
    <row r="1134" ht="17.1" customHeight="1" spans="1:12">
      <c r="A1134" s="6"/>
      <c r="B1134" s="7"/>
      <c r="C1134" s="8" t="s">
        <v>1318</v>
      </c>
      <c r="D1134" s="8" t="s">
        <v>1319</v>
      </c>
      <c r="E1134" s="9" t="s">
        <v>1309</v>
      </c>
      <c r="F1134" s="10" t="s">
        <v>1309</v>
      </c>
      <c r="G1134" s="10">
        <v>2</v>
      </c>
      <c r="H1134" s="11">
        <v>0</v>
      </c>
      <c r="I1134" s="11">
        <v>1.2</v>
      </c>
      <c r="J1134" s="14" t="s">
        <v>1310</v>
      </c>
      <c r="K1134" s="15"/>
      <c r="L1134" s="16">
        <v>43891</v>
      </c>
    </row>
    <row r="1135" ht="24.2" customHeight="1" spans="1:12">
      <c r="A1135" s="6"/>
      <c r="B1135" s="7"/>
      <c r="C1135" s="8" t="s">
        <v>1369</v>
      </c>
      <c r="D1135" s="8" t="s">
        <v>1370</v>
      </c>
      <c r="E1135" s="9" t="s">
        <v>1373</v>
      </c>
      <c r="F1135" s="10" t="s">
        <v>1373</v>
      </c>
      <c r="G1135" s="10">
        <v>1</v>
      </c>
      <c r="H1135" s="11">
        <v>0</v>
      </c>
      <c r="I1135" s="11">
        <v>4</v>
      </c>
      <c r="J1135" s="14" t="s">
        <v>1310</v>
      </c>
      <c r="K1135" s="15"/>
      <c r="L1135" s="16">
        <v>43891</v>
      </c>
    </row>
    <row r="1136" ht="17.1" customHeight="1" spans="1:12">
      <c r="A1136" s="6"/>
      <c r="B1136" s="7"/>
      <c r="C1136" s="8" t="s">
        <v>1327</v>
      </c>
      <c r="D1136" s="8" t="s">
        <v>1328</v>
      </c>
      <c r="E1136" s="9" t="s">
        <v>1322</v>
      </c>
      <c r="F1136" s="10" t="s">
        <v>1322</v>
      </c>
      <c r="G1136" s="10">
        <v>1</v>
      </c>
      <c r="H1136" s="11">
        <v>0</v>
      </c>
      <c r="I1136" s="11">
        <v>0.15</v>
      </c>
      <c r="J1136" s="14" t="s">
        <v>1310</v>
      </c>
      <c r="K1136" s="15"/>
      <c r="L1136" s="16">
        <v>43891</v>
      </c>
    </row>
    <row r="1137" ht="48.2" customHeight="1" spans="1:12">
      <c r="A1137" s="6" t="s">
        <v>270</v>
      </c>
      <c r="B1137" s="7" t="s">
        <v>2154</v>
      </c>
      <c r="C1137" s="8" t="s">
        <v>1427</v>
      </c>
      <c r="D1137" s="8" t="s">
        <v>1428</v>
      </c>
      <c r="E1137" s="9" t="s">
        <v>889</v>
      </c>
      <c r="F1137" s="10" t="s">
        <v>1313</v>
      </c>
      <c r="G1137" s="10">
        <v>1</v>
      </c>
      <c r="H1137" s="11">
        <v>0.07</v>
      </c>
      <c r="I1137" s="11">
        <v>700</v>
      </c>
      <c r="J1137" s="14" t="s">
        <v>1310</v>
      </c>
      <c r="K1137" s="15"/>
      <c r="L1137" s="16">
        <v>43861</v>
      </c>
    </row>
    <row r="1138" ht="17.1" customHeight="1" spans="1:12">
      <c r="A1138" s="6"/>
      <c r="B1138" s="7" t="s">
        <v>1305</v>
      </c>
      <c r="C1138" s="8" t="s">
        <v>1333</v>
      </c>
      <c r="D1138" s="8" t="s">
        <v>1334</v>
      </c>
      <c r="E1138" s="9" t="s">
        <v>1322</v>
      </c>
      <c r="F1138" s="10" t="s">
        <v>1322</v>
      </c>
      <c r="G1138" s="10">
        <v>1</v>
      </c>
      <c r="H1138" s="11">
        <v>0</v>
      </c>
      <c r="I1138" s="11">
        <v>2</v>
      </c>
      <c r="J1138" s="14" t="s">
        <v>1310</v>
      </c>
      <c r="K1138" s="15"/>
      <c r="L1138" s="16">
        <v>43892</v>
      </c>
    </row>
    <row r="1139" ht="17.1" customHeight="1" spans="1:12">
      <c r="A1139" s="6"/>
      <c r="B1139" s="7"/>
      <c r="C1139" s="8" t="s">
        <v>1338</v>
      </c>
      <c r="D1139" s="8" t="s">
        <v>1339</v>
      </c>
      <c r="E1139" s="9" t="s">
        <v>2155</v>
      </c>
      <c r="F1139" s="10" t="s">
        <v>1341</v>
      </c>
      <c r="G1139" s="10">
        <v>20</v>
      </c>
      <c r="H1139" s="11">
        <v>0</v>
      </c>
      <c r="I1139" s="11">
        <v>2</v>
      </c>
      <c r="J1139" s="14" t="s">
        <v>1310</v>
      </c>
      <c r="K1139" s="15"/>
      <c r="L1139" s="16">
        <v>43906</v>
      </c>
    </row>
    <row r="1140" ht="17.1" customHeight="1" spans="1:12">
      <c r="A1140" s="6"/>
      <c r="B1140" s="7"/>
      <c r="C1140" s="8" t="s">
        <v>1323</v>
      </c>
      <c r="D1140" s="8" t="s">
        <v>1324</v>
      </c>
      <c r="E1140" s="9" t="s">
        <v>1424</v>
      </c>
      <c r="F1140" s="10" t="s">
        <v>1326</v>
      </c>
      <c r="G1140" s="10">
        <v>10</v>
      </c>
      <c r="H1140" s="11">
        <v>0</v>
      </c>
      <c r="I1140" s="11">
        <v>0.5</v>
      </c>
      <c r="J1140" s="14" t="s">
        <v>1310</v>
      </c>
      <c r="K1140" s="15"/>
      <c r="L1140" s="16">
        <v>43864</v>
      </c>
    </row>
    <row r="1141" ht="24.2" customHeight="1" spans="1:12">
      <c r="A1141" s="6" t="s">
        <v>272</v>
      </c>
      <c r="B1141" s="7" t="s">
        <v>1305</v>
      </c>
      <c r="C1141" s="8" t="s">
        <v>1338</v>
      </c>
      <c r="D1141" s="8" t="s">
        <v>1339</v>
      </c>
      <c r="E1141" s="9" t="s">
        <v>1341</v>
      </c>
      <c r="F1141" s="10" t="s">
        <v>1341</v>
      </c>
      <c r="G1141" s="10">
        <v>25</v>
      </c>
      <c r="H1141" s="11">
        <v>0</v>
      </c>
      <c r="I1141" s="11">
        <v>1</v>
      </c>
      <c r="J1141" s="14" t="s">
        <v>1639</v>
      </c>
      <c r="K1141" s="15"/>
      <c r="L1141" s="16">
        <v>43831</v>
      </c>
    </row>
    <row r="1142" ht="24.2" customHeight="1" spans="1:12">
      <c r="A1142" s="6"/>
      <c r="B1142" s="7"/>
      <c r="C1142" s="8" t="s">
        <v>1323</v>
      </c>
      <c r="D1142" s="8" t="s">
        <v>1324</v>
      </c>
      <c r="E1142" s="9" t="s">
        <v>1326</v>
      </c>
      <c r="F1142" s="10" t="s">
        <v>1326</v>
      </c>
      <c r="G1142" s="10">
        <v>10</v>
      </c>
      <c r="H1142" s="11">
        <v>0</v>
      </c>
      <c r="I1142" s="11">
        <v>0.4</v>
      </c>
      <c r="J1142" s="14" t="s">
        <v>1639</v>
      </c>
      <c r="K1142" s="15"/>
      <c r="L1142" s="16">
        <v>43831</v>
      </c>
    </row>
    <row r="1143" ht="24.2" customHeight="1" spans="1:12">
      <c r="A1143" s="6"/>
      <c r="B1143" s="7"/>
      <c r="C1143" s="8" t="s">
        <v>1479</v>
      </c>
      <c r="D1143" s="8" t="s">
        <v>1480</v>
      </c>
      <c r="E1143" s="9" t="s">
        <v>1341</v>
      </c>
      <c r="F1143" s="10" t="s">
        <v>1341</v>
      </c>
      <c r="G1143" s="10">
        <v>30</v>
      </c>
      <c r="H1143" s="11">
        <v>0</v>
      </c>
      <c r="I1143" s="11">
        <v>0.6</v>
      </c>
      <c r="J1143" s="14" t="s">
        <v>1639</v>
      </c>
      <c r="K1143" s="15"/>
      <c r="L1143" s="16">
        <v>43831</v>
      </c>
    </row>
    <row r="1144" ht="24.2" customHeight="1" spans="1:12">
      <c r="A1144" s="6"/>
      <c r="B1144" s="7"/>
      <c r="C1144" s="8" t="s">
        <v>1357</v>
      </c>
      <c r="D1144" s="8" t="s">
        <v>1358</v>
      </c>
      <c r="E1144" s="9" t="s">
        <v>1621</v>
      </c>
      <c r="F1144" s="10" t="s">
        <v>1621</v>
      </c>
      <c r="G1144" s="10">
        <v>1</v>
      </c>
      <c r="H1144" s="11">
        <v>0</v>
      </c>
      <c r="I1144" s="11">
        <v>4</v>
      </c>
      <c r="J1144" s="14" t="s">
        <v>1639</v>
      </c>
      <c r="K1144" s="15"/>
      <c r="L1144" s="16">
        <v>43831</v>
      </c>
    </row>
    <row r="1145" ht="24.2" customHeight="1" spans="1:12">
      <c r="A1145" s="6" t="s">
        <v>2156</v>
      </c>
      <c r="B1145" s="7" t="s">
        <v>2157</v>
      </c>
      <c r="C1145" s="8" t="s">
        <v>1782</v>
      </c>
      <c r="D1145" s="8" t="s">
        <v>1783</v>
      </c>
      <c r="E1145" s="9" t="s">
        <v>2158</v>
      </c>
      <c r="F1145" s="10" t="s">
        <v>1313</v>
      </c>
      <c r="G1145" s="10">
        <v>1</v>
      </c>
      <c r="H1145" s="11">
        <v>0.01</v>
      </c>
      <c r="I1145" s="11">
        <v>99</v>
      </c>
      <c r="J1145" s="14" t="s">
        <v>1310</v>
      </c>
      <c r="K1145" s="15" t="s">
        <v>2159</v>
      </c>
      <c r="L1145" s="16">
        <v>43861</v>
      </c>
    </row>
    <row r="1146" ht="24.2" customHeight="1" spans="1:12">
      <c r="A1146" s="6" t="s">
        <v>422</v>
      </c>
      <c r="B1146" s="7" t="s">
        <v>2160</v>
      </c>
      <c r="C1146" s="8" t="s">
        <v>1336</v>
      </c>
      <c r="D1146" s="8" t="s">
        <v>1337</v>
      </c>
      <c r="E1146" s="9" t="s">
        <v>2161</v>
      </c>
      <c r="F1146" s="10" t="s">
        <v>1313</v>
      </c>
      <c r="G1146" s="10">
        <v>1</v>
      </c>
      <c r="H1146" s="11">
        <v>0</v>
      </c>
      <c r="I1146" s="11">
        <v>20</v>
      </c>
      <c r="J1146" s="14" t="s">
        <v>1310</v>
      </c>
      <c r="K1146" s="15"/>
      <c r="L1146" s="16">
        <v>43922</v>
      </c>
    </row>
    <row r="1147" ht="17.1" customHeight="1" spans="1:12">
      <c r="A1147" s="6"/>
      <c r="B1147" s="7" t="s">
        <v>1305</v>
      </c>
      <c r="C1147" s="8" t="s">
        <v>1352</v>
      </c>
      <c r="D1147" s="8" t="s">
        <v>1353</v>
      </c>
      <c r="E1147" s="9" t="s">
        <v>1372</v>
      </c>
      <c r="F1147" s="10" t="s">
        <v>1313</v>
      </c>
      <c r="G1147" s="10">
        <v>1</v>
      </c>
      <c r="H1147" s="11">
        <v>0</v>
      </c>
      <c r="I1147" s="11">
        <v>2.5</v>
      </c>
      <c r="J1147" s="14" t="s">
        <v>1310</v>
      </c>
      <c r="K1147" s="15"/>
      <c r="L1147" s="16">
        <v>44013</v>
      </c>
    </row>
    <row r="1148" ht="17.1" customHeight="1" spans="1:12">
      <c r="A1148" s="6"/>
      <c r="B1148" s="7"/>
      <c r="C1148" s="8" t="s">
        <v>1323</v>
      </c>
      <c r="D1148" s="8" t="s">
        <v>1324</v>
      </c>
      <c r="E1148" s="9" t="s">
        <v>1509</v>
      </c>
      <c r="F1148" s="10" t="s">
        <v>1326</v>
      </c>
      <c r="G1148" s="10">
        <v>5</v>
      </c>
      <c r="H1148" s="11">
        <v>0</v>
      </c>
      <c r="I1148" s="11">
        <v>0.2</v>
      </c>
      <c r="J1148" s="14" t="s">
        <v>1310</v>
      </c>
      <c r="K1148" s="15"/>
      <c r="L1148" s="16">
        <v>43831</v>
      </c>
    </row>
    <row r="1149" ht="17.1" customHeight="1" spans="1:12">
      <c r="A1149" s="6"/>
      <c r="B1149" s="7"/>
      <c r="C1149" s="8"/>
      <c r="D1149" s="8"/>
      <c r="E1149" s="9" t="s">
        <v>1433</v>
      </c>
      <c r="F1149" s="10" t="s">
        <v>1326</v>
      </c>
      <c r="G1149" s="10">
        <v>50</v>
      </c>
      <c r="H1149" s="11">
        <v>0</v>
      </c>
      <c r="I1149" s="11">
        <v>1.5</v>
      </c>
      <c r="J1149" s="14" t="s">
        <v>1310</v>
      </c>
      <c r="K1149" s="15"/>
      <c r="L1149" s="16">
        <v>43831</v>
      </c>
    </row>
    <row r="1150" ht="33.95" customHeight="1" spans="1:12">
      <c r="A1150" s="6"/>
      <c r="B1150" s="7"/>
      <c r="C1150" s="8" t="s">
        <v>1357</v>
      </c>
      <c r="D1150" s="8" t="s">
        <v>1358</v>
      </c>
      <c r="E1150" s="9" t="s">
        <v>2162</v>
      </c>
      <c r="F1150" s="10" t="s">
        <v>1313</v>
      </c>
      <c r="G1150" s="10">
        <v>1</v>
      </c>
      <c r="H1150" s="11">
        <v>0</v>
      </c>
      <c r="I1150" s="11">
        <v>4.5</v>
      </c>
      <c r="J1150" s="14" t="s">
        <v>1310</v>
      </c>
      <c r="K1150" s="15"/>
      <c r="L1150" s="16">
        <v>43831</v>
      </c>
    </row>
    <row r="1151" ht="24.2" customHeight="1" spans="1:12">
      <c r="A1151" s="6"/>
      <c r="B1151" s="7"/>
      <c r="C1151" s="8" t="s">
        <v>1412</v>
      </c>
      <c r="D1151" s="8" t="s">
        <v>1413</v>
      </c>
      <c r="E1151" s="9" t="s">
        <v>2163</v>
      </c>
      <c r="F1151" s="10" t="s">
        <v>1313</v>
      </c>
      <c r="G1151" s="10">
        <v>1</v>
      </c>
      <c r="H1151" s="11">
        <v>0</v>
      </c>
      <c r="I1151" s="11">
        <v>4.5</v>
      </c>
      <c r="J1151" s="14" t="s">
        <v>1310</v>
      </c>
      <c r="K1151" s="15"/>
      <c r="L1151" s="16">
        <v>43831</v>
      </c>
    </row>
    <row r="1152" ht="24.2" customHeight="1" spans="1:12">
      <c r="A1152" s="6"/>
      <c r="B1152" s="7"/>
      <c r="C1152" s="8" t="s">
        <v>1421</v>
      </c>
      <c r="D1152" s="8" t="s">
        <v>1422</v>
      </c>
      <c r="E1152" s="9" t="s">
        <v>2164</v>
      </c>
      <c r="F1152" s="10" t="s">
        <v>1313</v>
      </c>
      <c r="G1152" s="10">
        <v>1</v>
      </c>
      <c r="H1152" s="11">
        <v>0</v>
      </c>
      <c r="I1152" s="11">
        <v>3</v>
      </c>
      <c r="J1152" s="14" t="s">
        <v>1310</v>
      </c>
      <c r="K1152" s="15"/>
      <c r="L1152" s="16">
        <v>44074</v>
      </c>
    </row>
    <row r="1153" ht="17.1" customHeight="1" spans="1:12">
      <c r="A1153" s="6"/>
      <c r="B1153" s="7"/>
      <c r="C1153" s="8" t="s">
        <v>1345</v>
      </c>
      <c r="D1153" s="8" t="s">
        <v>1346</v>
      </c>
      <c r="E1153" s="9" t="s">
        <v>1723</v>
      </c>
      <c r="F1153" s="10" t="s">
        <v>1322</v>
      </c>
      <c r="G1153" s="10">
        <v>3</v>
      </c>
      <c r="H1153" s="11">
        <v>0</v>
      </c>
      <c r="I1153" s="11">
        <v>0.75</v>
      </c>
      <c r="J1153" s="14" t="s">
        <v>1310</v>
      </c>
      <c r="K1153" s="15"/>
      <c r="L1153" s="16">
        <v>43862</v>
      </c>
    </row>
    <row r="1154" ht="17.1" customHeight="1" spans="1:12">
      <c r="A1154" s="6"/>
      <c r="B1154" s="7"/>
      <c r="C1154" s="8" t="s">
        <v>1327</v>
      </c>
      <c r="D1154" s="8" t="s">
        <v>1328</v>
      </c>
      <c r="E1154" s="9" t="s">
        <v>2165</v>
      </c>
      <c r="F1154" s="10" t="s">
        <v>1322</v>
      </c>
      <c r="G1154" s="10">
        <v>2</v>
      </c>
      <c r="H1154" s="11">
        <v>0</v>
      </c>
      <c r="I1154" s="11">
        <v>0.2</v>
      </c>
      <c r="J1154" s="14" t="s">
        <v>1310</v>
      </c>
      <c r="K1154" s="15"/>
      <c r="L1154" s="16">
        <v>43982</v>
      </c>
    </row>
    <row r="1155" ht="17.1" customHeight="1" spans="1:12">
      <c r="A1155" s="6"/>
      <c r="B1155" s="7"/>
      <c r="C1155" s="8" t="s">
        <v>1318</v>
      </c>
      <c r="D1155" s="8" t="s">
        <v>1319</v>
      </c>
      <c r="E1155" s="9" t="s">
        <v>1722</v>
      </c>
      <c r="F1155" s="10" t="s">
        <v>1322</v>
      </c>
      <c r="G1155" s="10">
        <v>3</v>
      </c>
      <c r="H1155" s="11">
        <v>0</v>
      </c>
      <c r="I1155" s="11">
        <v>1.65</v>
      </c>
      <c r="J1155" s="14" t="s">
        <v>1310</v>
      </c>
      <c r="K1155" s="15"/>
      <c r="L1155" s="16">
        <v>43891</v>
      </c>
    </row>
    <row r="1156" ht="17.1" customHeight="1" spans="1:12">
      <c r="A1156" s="6"/>
      <c r="B1156" s="7"/>
      <c r="C1156" s="8" t="s">
        <v>1331</v>
      </c>
      <c r="D1156" s="8" t="s">
        <v>1332</v>
      </c>
      <c r="E1156" s="9" t="s">
        <v>2166</v>
      </c>
      <c r="F1156" s="10" t="s">
        <v>1322</v>
      </c>
      <c r="G1156" s="10">
        <v>3</v>
      </c>
      <c r="H1156" s="11">
        <v>0</v>
      </c>
      <c r="I1156" s="11">
        <v>1.95</v>
      </c>
      <c r="J1156" s="14" t="s">
        <v>1310</v>
      </c>
      <c r="K1156" s="15"/>
      <c r="L1156" s="16">
        <v>43862</v>
      </c>
    </row>
    <row r="1157" ht="17.1" customHeight="1" spans="1:12">
      <c r="A1157" s="6"/>
      <c r="B1157" s="7"/>
      <c r="C1157" s="8" t="s">
        <v>1342</v>
      </c>
      <c r="D1157" s="8" t="s">
        <v>1343</v>
      </c>
      <c r="E1157" s="9" t="s">
        <v>2167</v>
      </c>
      <c r="F1157" s="10" t="s">
        <v>1322</v>
      </c>
      <c r="G1157" s="10">
        <v>2</v>
      </c>
      <c r="H1157" s="11">
        <v>0</v>
      </c>
      <c r="I1157" s="11">
        <v>1.4</v>
      </c>
      <c r="J1157" s="14" t="s">
        <v>1310</v>
      </c>
      <c r="K1157" s="15"/>
      <c r="L1157" s="16">
        <v>44012</v>
      </c>
    </row>
    <row r="1158" ht="17.1" customHeight="1" spans="1:12">
      <c r="A1158" s="6"/>
      <c r="B1158" s="7"/>
      <c r="C1158" s="8" t="s">
        <v>1316</v>
      </c>
      <c r="D1158" s="8" t="s">
        <v>1317</v>
      </c>
      <c r="E1158" s="9" t="s">
        <v>1595</v>
      </c>
      <c r="F1158" s="10" t="s">
        <v>1322</v>
      </c>
      <c r="G1158" s="10">
        <v>1</v>
      </c>
      <c r="H1158" s="11">
        <v>0</v>
      </c>
      <c r="I1158" s="11">
        <v>0.6</v>
      </c>
      <c r="J1158" s="14" t="s">
        <v>1310</v>
      </c>
      <c r="K1158" s="15"/>
      <c r="L1158" s="16">
        <v>44135</v>
      </c>
    </row>
    <row r="1159" ht="17.1" customHeight="1" spans="1:12">
      <c r="A1159" s="6"/>
      <c r="B1159" s="7"/>
      <c r="C1159" s="8" t="s">
        <v>1338</v>
      </c>
      <c r="D1159" s="8" t="s">
        <v>1339</v>
      </c>
      <c r="E1159" s="9" t="s">
        <v>2168</v>
      </c>
      <c r="F1159" s="10" t="s">
        <v>1313</v>
      </c>
      <c r="G1159" s="10">
        <v>1</v>
      </c>
      <c r="H1159" s="11">
        <v>0</v>
      </c>
      <c r="I1159" s="11">
        <v>2.5</v>
      </c>
      <c r="J1159" s="14" t="s">
        <v>1310</v>
      </c>
      <c r="K1159" s="15"/>
      <c r="L1159" s="16">
        <v>43831</v>
      </c>
    </row>
    <row r="1160" ht="17.1" customHeight="1" spans="1:12">
      <c r="A1160" s="6" t="s">
        <v>424</v>
      </c>
      <c r="B1160" s="7" t="s">
        <v>1305</v>
      </c>
      <c r="C1160" s="8" t="s">
        <v>1318</v>
      </c>
      <c r="D1160" s="8" t="s">
        <v>1319</v>
      </c>
      <c r="E1160" s="9" t="s">
        <v>1722</v>
      </c>
      <c r="F1160" s="10" t="s">
        <v>1322</v>
      </c>
      <c r="G1160" s="10">
        <v>1</v>
      </c>
      <c r="H1160" s="11">
        <v>0</v>
      </c>
      <c r="I1160" s="11">
        <v>0.5</v>
      </c>
      <c r="J1160" s="14" t="s">
        <v>1310</v>
      </c>
      <c r="K1160" s="15"/>
      <c r="L1160" s="16">
        <v>43831</v>
      </c>
    </row>
    <row r="1161" ht="17.1" customHeight="1" spans="1:12">
      <c r="A1161" s="6"/>
      <c r="B1161" s="7"/>
      <c r="C1161" s="8" t="s">
        <v>1331</v>
      </c>
      <c r="D1161" s="8" t="s">
        <v>1332</v>
      </c>
      <c r="E1161" s="9" t="s">
        <v>2166</v>
      </c>
      <c r="F1161" s="10" t="s">
        <v>1322</v>
      </c>
      <c r="G1161" s="10">
        <v>1</v>
      </c>
      <c r="H1161" s="11">
        <v>0</v>
      </c>
      <c r="I1161" s="11">
        <v>0.5</v>
      </c>
      <c r="J1161" s="14" t="s">
        <v>1310</v>
      </c>
      <c r="K1161" s="15"/>
      <c r="L1161" s="16">
        <v>43831</v>
      </c>
    </row>
    <row r="1162" ht="24.2" customHeight="1" spans="1:12">
      <c r="A1162" s="6"/>
      <c r="B1162" s="7"/>
      <c r="C1162" s="8" t="s">
        <v>1421</v>
      </c>
      <c r="D1162" s="8" t="s">
        <v>1422</v>
      </c>
      <c r="E1162" s="9" t="s">
        <v>2164</v>
      </c>
      <c r="F1162" s="10" t="s">
        <v>1313</v>
      </c>
      <c r="G1162" s="10">
        <v>1</v>
      </c>
      <c r="H1162" s="11">
        <v>0</v>
      </c>
      <c r="I1162" s="11">
        <v>0.4</v>
      </c>
      <c r="J1162" s="14" t="s">
        <v>1310</v>
      </c>
      <c r="K1162" s="15"/>
      <c r="L1162" s="16">
        <v>43831</v>
      </c>
    </row>
    <row r="1163" ht="17.1" customHeight="1" spans="1:12">
      <c r="A1163" s="6"/>
      <c r="B1163" s="7"/>
      <c r="C1163" s="8" t="s">
        <v>1323</v>
      </c>
      <c r="D1163" s="8" t="s">
        <v>1324</v>
      </c>
      <c r="E1163" s="9" t="s">
        <v>1433</v>
      </c>
      <c r="F1163" s="10" t="s">
        <v>1326</v>
      </c>
      <c r="G1163" s="10">
        <v>40</v>
      </c>
      <c r="H1163" s="11">
        <v>0</v>
      </c>
      <c r="I1163" s="11">
        <v>1.2</v>
      </c>
      <c r="J1163" s="14" t="s">
        <v>1310</v>
      </c>
      <c r="K1163" s="15"/>
      <c r="L1163" s="16">
        <v>43831</v>
      </c>
    </row>
    <row r="1164" ht="17.1" customHeight="1" spans="1:12">
      <c r="A1164" s="6"/>
      <c r="B1164" s="7"/>
      <c r="C1164" s="8"/>
      <c r="D1164" s="8"/>
      <c r="E1164" s="9" t="s">
        <v>1509</v>
      </c>
      <c r="F1164" s="10" t="s">
        <v>1326</v>
      </c>
      <c r="G1164" s="10">
        <v>5</v>
      </c>
      <c r="H1164" s="11">
        <v>0</v>
      </c>
      <c r="I1164" s="11">
        <v>0.2</v>
      </c>
      <c r="J1164" s="14" t="s">
        <v>1310</v>
      </c>
      <c r="K1164" s="15"/>
      <c r="L1164" s="16">
        <v>43831</v>
      </c>
    </row>
    <row r="1165" ht="33.95" customHeight="1" spans="1:12">
      <c r="A1165" s="6"/>
      <c r="B1165" s="7"/>
      <c r="C1165" s="8" t="s">
        <v>1357</v>
      </c>
      <c r="D1165" s="8" t="s">
        <v>1358</v>
      </c>
      <c r="E1165" s="9" t="s">
        <v>2162</v>
      </c>
      <c r="F1165" s="10" t="s">
        <v>1313</v>
      </c>
      <c r="G1165" s="10">
        <v>1</v>
      </c>
      <c r="H1165" s="11">
        <v>0</v>
      </c>
      <c r="I1165" s="11">
        <v>0.9</v>
      </c>
      <c r="J1165" s="14" t="s">
        <v>1310</v>
      </c>
      <c r="K1165" s="15"/>
      <c r="L1165" s="16">
        <v>43831</v>
      </c>
    </row>
    <row r="1166" ht="17.1" customHeight="1" spans="1:12">
      <c r="A1166" s="6"/>
      <c r="B1166" s="7"/>
      <c r="C1166" s="8" t="s">
        <v>1338</v>
      </c>
      <c r="D1166" s="8" t="s">
        <v>1339</v>
      </c>
      <c r="E1166" s="9" t="s">
        <v>2168</v>
      </c>
      <c r="F1166" s="10" t="s">
        <v>1313</v>
      </c>
      <c r="G1166" s="10">
        <v>1</v>
      </c>
      <c r="H1166" s="11">
        <v>0</v>
      </c>
      <c r="I1166" s="11">
        <v>0.5</v>
      </c>
      <c r="J1166" s="14" t="s">
        <v>1310</v>
      </c>
      <c r="K1166" s="15"/>
      <c r="L1166" s="16">
        <v>43831</v>
      </c>
    </row>
    <row r="1167" ht="24.2" customHeight="1" spans="1:12">
      <c r="A1167" s="6"/>
      <c r="B1167" s="7"/>
      <c r="C1167" s="8" t="s">
        <v>1412</v>
      </c>
      <c r="D1167" s="8" t="s">
        <v>1413</v>
      </c>
      <c r="E1167" s="9" t="s">
        <v>2163</v>
      </c>
      <c r="F1167" s="10" t="s">
        <v>1313</v>
      </c>
      <c r="G1167" s="10">
        <v>1</v>
      </c>
      <c r="H1167" s="11">
        <v>0</v>
      </c>
      <c r="I1167" s="11">
        <v>0.8</v>
      </c>
      <c r="J1167" s="14" t="s">
        <v>1310</v>
      </c>
      <c r="K1167" s="15"/>
      <c r="L1167" s="16">
        <v>43831</v>
      </c>
    </row>
    <row r="1168" ht="57" customHeight="1" spans="1:12">
      <c r="A1168" s="27" t="s">
        <v>426</v>
      </c>
      <c r="B1168" s="34" t="s">
        <v>1305</v>
      </c>
      <c r="C1168" s="8" t="s">
        <v>1352</v>
      </c>
      <c r="D1168" s="8" t="s">
        <v>1353</v>
      </c>
      <c r="E1168" s="9" t="s">
        <v>2169</v>
      </c>
      <c r="F1168" s="10" t="s">
        <v>1355</v>
      </c>
      <c r="G1168" s="10">
        <v>1</v>
      </c>
      <c r="H1168" s="11">
        <v>0</v>
      </c>
      <c r="I1168" s="11">
        <v>3</v>
      </c>
      <c r="J1168" s="14" t="s">
        <v>1310</v>
      </c>
      <c r="K1168" s="15" t="s">
        <v>2170</v>
      </c>
      <c r="L1168" s="16">
        <v>43891</v>
      </c>
    </row>
    <row r="1169" ht="39.95" customHeight="1" spans="1:12">
      <c r="A1169" s="27"/>
      <c r="B1169" s="27"/>
      <c r="C1169" s="8" t="s">
        <v>1327</v>
      </c>
      <c r="D1169" s="8" t="s">
        <v>1328</v>
      </c>
      <c r="E1169" s="9" t="s">
        <v>1391</v>
      </c>
      <c r="F1169" s="10" t="s">
        <v>1309</v>
      </c>
      <c r="G1169" s="10">
        <v>3</v>
      </c>
      <c r="H1169" s="11">
        <v>0</v>
      </c>
      <c r="I1169" s="11">
        <v>0.3</v>
      </c>
      <c r="J1169" s="14" t="s">
        <v>1310</v>
      </c>
      <c r="K1169" s="15" t="s">
        <v>2171</v>
      </c>
      <c r="L1169" s="16">
        <v>43891</v>
      </c>
    </row>
    <row r="1170" ht="24.2" customHeight="1" spans="1:12">
      <c r="A1170" s="33"/>
      <c r="B1170" s="33"/>
      <c r="C1170" s="8" t="s">
        <v>1323</v>
      </c>
      <c r="D1170" s="8" t="s">
        <v>1324</v>
      </c>
      <c r="E1170" s="9" t="s">
        <v>2172</v>
      </c>
      <c r="F1170" s="10" t="s">
        <v>1326</v>
      </c>
      <c r="G1170" s="10">
        <v>20</v>
      </c>
      <c r="H1170" s="11">
        <v>0</v>
      </c>
      <c r="I1170" s="11">
        <v>0.6</v>
      </c>
      <c r="J1170" s="14" t="s">
        <v>1310</v>
      </c>
      <c r="K1170" s="15" t="s">
        <v>2173</v>
      </c>
      <c r="L1170" s="16">
        <v>43862</v>
      </c>
    </row>
    <row r="1171" ht="24.2" customHeight="1" spans="1:12">
      <c r="A1171" s="27" t="s">
        <v>426</v>
      </c>
      <c r="B1171" s="34" t="s">
        <v>1305</v>
      </c>
      <c r="C1171" s="8" t="s">
        <v>1338</v>
      </c>
      <c r="D1171" s="8" t="s">
        <v>1339</v>
      </c>
      <c r="E1171" s="9" t="s">
        <v>1718</v>
      </c>
      <c r="F1171" s="10" t="s">
        <v>2155</v>
      </c>
      <c r="G1171" s="10">
        <v>20</v>
      </c>
      <c r="H1171" s="11">
        <v>0</v>
      </c>
      <c r="I1171" s="11">
        <v>2</v>
      </c>
      <c r="J1171" s="14" t="s">
        <v>1310</v>
      </c>
      <c r="K1171" s="15" t="s">
        <v>2173</v>
      </c>
      <c r="L1171" s="16">
        <v>43862</v>
      </c>
    </row>
    <row r="1172" ht="48.2" customHeight="1" spans="1:12">
      <c r="A1172" s="27"/>
      <c r="B1172" s="27"/>
      <c r="C1172" s="8" t="s">
        <v>1318</v>
      </c>
      <c r="D1172" s="8" t="s">
        <v>1319</v>
      </c>
      <c r="E1172" s="9" t="s">
        <v>1795</v>
      </c>
      <c r="F1172" s="10" t="s">
        <v>1309</v>
      </c>
      <c r="G1172" s="10">
        <v>10</v>
      </c>
      <c r="H1172" s="11">
        <v>0</v>
      </c>
      <c r="I1172" s="11">
        <v>8</v>
      </c>
      <c r="J1172" s="14" t="s">
        <v>1310</v>
      </c>
      <c r="K1172" s="15" t="s">
        <v>2174</v>
      </c>
      <c r="L1172" s="16">
        <v>43789</v>
      </c>
    </row>
    <row r="1173" ht="42.95" customHeight="1" spans="1:12">
      <c r="A1173" s="27"/>
      <c r="B1173" s="27"/>
      <c r="C1173" s="8" t="s">
        <v>1345</v>
      </c>
      <c r="D1173" s="8" t="s">
        <v>1346</v>
      </c>
      <c r="E1173" s="9" t="s">
        <v>1718</v>
      </c>
      <c r="F1173" s="10" t="s">
        <v>1309</v>
      </c>
      <c r="G1173" s="10">
        <v>5</v>
      </c>
      <c r="H1173" s="11">
        <v>0</v>
      </c>
      <c r="I1173" s="11">
        <v>2</v>
      </c>
      <c r="J1173" s="14" t="s">
        <v>1310</v>
      </c>
      <c r="K1173" s="15" t="s">
        <v>2174</v>
      </c>
      <c r="L1173" s="16">
        <v>43922</v>
      </c>
    </row>
    <row r="1174" ht="39.95" customHeight="1" spans="1:12">
      <c r="A1174" s="33"/>
      <c r="B1174" s="33"/>
      <c r="C1174" s="8" t="s">
        <v>1316</v>
      </c>
      <c r="D1174" s="8" t="s">
        <v>1317</v>
      </c>
      <c r="E1174" s="9" t="s">
        <v>1718</v>
      </c>
      <c r="F1174" s="10" t="s">
        <v>1309</v>
      </c>
      <c r="G1174" s="10">
        <v>2</v>
      </c>
      <c r="H1174" s="11">
        <v>0</v>
      </c>
      <c r="I1174" s="11">
        <v>0.4</v>
      </c>
      <c r="J1174" s="14" t="s">
        <v>1310</v>
      </c>
      <c r="K1174" s="15" t="s">
        <v>2171</v>
      </c>
      <c r="L1174" s="16">
        <v>43892</v>
      </c>
    </row>
    <row r="1175" ht="17.1" customHeight="1" spans="1:12">
      <c r="A1175" s="6" t="s">
        <v>428</v>
      </c>
      <c r="B1175" s="7" t="s">
        <v>1305</v>
      </c>
      <c r="C1175" s="8" t="s">
        <v>1338</v>
      </c>
      <c r="D1175" s="8" t="s">
        <v>1339</v>
      </c>
      <c r="E1175" s="9" t="s">
        <v>1914</v>
      </c>
      <c r="F1175" s="10" t="s">
        <v>1341</v>
      </c>
      <c r="G1175" s="10">
        <v>8</v>
      </c>
      <c r="H1175" s="11">
        <v>0</v>
      </c>
      <c r="I1175" s="11">
        <v>0.24</v>
      </c>
      <c r="J1175" s="14" t="s">
        <v>1310</v>
      </c>
      <c r="K1175" s="15"/>
      <c r="L1175" s="16">
        <v>43872</v>
      </c>
    </row>
    <row r="1176" ht="17.1" customHeight="1" spans="1:12">
      <c r="A1176" s="6"/>
      <c r="B1176" s="7"/>
      <c r="C1176" s="8" t="s">
        <v>1323</v>
      </c>
      <c r="D1176" s="8" t="s">
        <v>1324</v>
      </c>
      <c r="E1176" s="9" t="s">
        <v>1914</v>
      </c>
      <c r="F1176" s="10" t="s">
        <v>1424</v>
      </c>
      <c r="G1176" s="10">
        <v>7</v>
      </c>
      <c r="H1176" s="11">
        <v>0</v>
      </c>
      <c r="I1176" s="11">
        <v>0.21</v>
      </c>
      <c r="J1176" s="14" t="s">
        <v>1310</v>
      </c>
      <c r="K1176" s="15"/>
      <c r="L1176" s="16">
        <v>43861</v>
      </c>
    </row>
    <row r="1177" ht="17.1" customHeight="1" spans="1:12">
      <c r="A1177" s="6" t="s">
        <v>278</v>
      </c>
      <c r="B1177" s="7" t="s">
        <v>1305</v>
      </c>
      <c r="C1177" s="8" t="s">
        <v>1336</v>
      </c>
      <c r="D1177" s="8" t="s">
        <v>1337</v>
      </c>
      <c r="E1177" s="9" t="s">
        <v>1429</v>
      </c>
      <c r="F1177" s="10" t="s">
        <v>1313</v>
      </c>
      <c r="G1177" s="10">
        <v>1</v>
      </c>
      <c r="H1177" s="11">
        <v>0</v>
      </c>
      <c r="I1177" s="11">
        <v>12</v>
      </c>
      <c r="J1177" s="14" t="s">
        <v>1310</v>
      </c>
      <c r="K1177" s="15"/>
      <c r="L1177" s="16">
        <v>43831</v>
      </c>
    </row>
    <row r="1178" ht="17.1" customHeight="1" spans="1:12">
      <c r="A1178" s="6"/>
      <c r="B1178" s="7"/>
      <c r="C1178" s="8" t="s">
        <v>1318</v>
      </c>
      <c r="D1178" s="8" t="s">
        <v>1319</v>
      </c>
      <c r="E1178" s="9" t="s">
        <v>1429</v>
      </c>
      <c r="F1178" s="10" t="s">
        <v>1313</v>
      </c>
      <c r="G1178" s="10">
        <v>8</v>
      </c>
      <c r="H1178" s="11">
        <v>0</v>
      </c>
      <c r="I1178" s="11">
        <v>4.8</v>
      </c>
      <c r="J1178" s="14" t="s">
        <v>1310</v>
      </c>
      <c r="K1178" s="15"/>
      <c r="L1178" s="16">
        <v>43862</v>
      </c>
    </row>
    <row r="1179" ht="17.1" customHeight="1" spans="1:12">
      <c r="A1179" s="6"/>
      <c r="B1179" s="7"/>
      <c r="C1179" s="8" t="s">
        <v>1404</v>
      </c>
      <c r="D1179" s="8" t="s">
        <v>1405</v>
      </c>
      <c r="E1179" s="9" t="s">
        <v>1429</v>
      </c>
      <c r="F1179" s="10" t="s">
        <v>1313</v>
      </c>
      <c r="G1179" s="10">
        <v>1</v>
      </c>
      <c r="H1179" s="11">
        <v>0</v>
      </c>
      <c r="I1179" s="11">
        <v>35</v>
      </c>
      <c r="J1179" s="14" t="s">
        <v>1310</v>
      </c>
      <c r="K1179" s="15"/>
      <c r="L1179" s="16">
        <v>43922</v>
      </c>
    </row>
    <row r="1180" ht="17.1" customHeight="1" spans="1:12">
      <c r="A1180" s="6"/>
      <c r="B1180" s="7"/>
      <c r="C1180" s="8" t="s">
        <v>1342</v>
      </c>
      <c r="D1180" s="8" t="s">
        <v>1343</v>
      </c>
      <c r="E1180" s="9" t="s">
        <v>1429</v>
      </c>
      <c r="F1180" s="10" t="s">
        <v>1313</v>
      </c>
      <c r="G1180" s="10">
        <v>1</v>
      </c>
      <c r="H1180" s="11">
        <v>0</v>
      </c>
      <c r="I1180" s="11">
        <v>15</v>
      </c>
      <c r="J1180" s="14" t="s">
        <v>1310</v>
      </c>
      <c r="K1180" s="15"/>
      <c r="L1180" s="16">
        <v>43922</v>
      </c>
    </row>
    <row r="1181" ht="17.1" customHeight="1" spans="1:12">
      <c r="A1181" s="6"/>
      <c r="B1181" s="7"/>
      <c r="C1181" s="8" t="s">
        <v>1327</v>
      </c>
      <c r="D1181" s="8" t="s">
        <v>1328</v>
      </c>
      <c r="E1181" s="9" t="s">
        <v>1429</v>
      </c>
      <c r="F1181" s="10" t="s">
        <v>1309</v>
      </c>
      <c r="G1181" s="10">
        <v>5</v>
      </c>
      <c r="H1181" s="11">
        <v>0</v>
      </c>
      <c r="I1181" s="11">
        <v>0.75</v>
      </c>
      <c r="J1181" s="14" t="s">
        <v>1310</v>
      </c>
      <c r="K1181" s="15"/>
      <c r="L1181" s="16">
        <v>43862</v>
      </c>
    </row>
    <row r="1182" ht="17.1" customHeight="1" spans="1:12">
      <c r="A1182" s="6"/>
      <c r="B1182" s="7"/>
      <c r="C1182" s="8" t="s">
        <v>1329</v>
      </c>
      <c r="D1182" s="8" t="s">
        <v>1330</v>
      </c>
      <c r="E1182" s="9" t="s">
        <v>1429</v>
      </c>
      <c r="F1182" s="10" t="s">
        <v>1309</v>
      </c>
      <c r="G1182" s="10">
        <v>3</v>
      </c>
      <c r="H1182" s="11">
        <v>0</v>
      </c>
      <c r="I1182" s="11">
        <v>1.2</v>
      </c>
      <c r="J1182" s="14" t="s">
        <v>1310</v>
      </c>
      <c r="K1182" s="15"/>
      <c r="L1182" s="16">
        <v>43862</v>
      </c>
    </row>
    <row r="1183" ht="17.1" customHeight="1" spans="1:12">
      <c r="A1183" s="6"/>
      <c r="B1183" s="7"/>
      <c r="C1183" s="8" t="s">
        <v>1306</v>
      </c>
      <c r="D1183" s="8" t="s">
        <v>1307</v>
      </c>
      <c r="E1183" s="9" t="s">
        <v>1429</v>
      </c>
      <c r="F1183" s="10" t="s">
        <v>1309</v>
      </c>
      <c r="G1183" s="10">
        <v>1</v>
      </c>
      <c r="H1183" s="11">
        <v>0</v>
      </c>
      <c r="I1183" s="11">
        <v>0.12</v>
      </c>
      <c r="J1183" s="14" t="s">
        <v>1310</v>
      </c>
      <c r="K1183" s="15"/>
      <c r="L1183" s="16">
        <v>43862</v>
      </c>
    </row>
    <row r="1184" ht="17.1" customHeight="1" spans="1:12">
      <c r="A1184" s="6"/>
      <c r="B1184" s="7"/>
      <c r="C1184" s="8" t="s">
        <v>1316</v>
      </c>
      <c r="D1184" s="8" t="s">
        <v>1317</v>
      </c>
      <c r="E1184" s="9" t="s">
        <v>1429</v>
      </c>
      <c r="F1184" s="10" t="s">
        <v>1309</v>
      </c>
      <c r="G1184" s="10">
        <v>6</v>
      </c>
      <c r="H1184" s="11">
        <v>0</v>
      </c>
      <c r="I1184" s="11">
        <v>3</v>
      </c>
      <c r="J1184" s="14" t="s">
        <v>1310</v>
      </c>
      <c r="K1184" s="15"/>
      <c r="L1184" s="16">
        <v>43862</v>
      </c>
    </row>
    <row r="1185" ht="17.1" customHeight="1" spans="1:12">
      <c r="A1185" s="6"/>
      <c r="B1185" s="7"/>
      <c r="C1185" s="8" t="s">
        <v>1525</v>
      </c>
      <c r="D1185" s="8" t="s">
        <v>1526</v>
      </c>
      <c r="E1185" s="9" t="s">
        <v>1429</v>
      </c>
      <c r="F1185" s="10" t="s">
        <v>1309</v>
      </c>
      <c r="G1185" s="10">
        <v>1</v>
      </c>
      <c r="H1185" s="11">
        <v>0</v>
      </c>
      <c r="I1185" s="11">
        <v>0.7</v>
      </c>
      <c r="J1185" s="14" t="s">
        <v>1310</v>
      </c>
      <c r="K1185" s="15"/>
      <c r="L1185" s="16">
        <v>43831</v>
      </c>
    </row>
    <row r="1186" ht="24.2" customHeight="1" spans="1:12">
      <c r="A1186" s="6"/>
      <c r="B1186" s="7"/>
      <c r="C1186" s="8" t="s">
        <v>1421</v>
      </c>
      <c r="D1186" s="8" t="s">
        <v>1422</v>
      </c>
      <c r="E1186" s="9" t="s">
        <v>1429</v>
      </c>
      <c r="F1186" s="10" t="s">
        <v>1416</v>
      </c>
      <c r="G1186" s="10">
        <v>1</v>
      </c>
      <c r="H1186" s="11">
        <v>0</v>
      </c>
      <c r="I1186" s="11">
        <v>3</v>
      </c>
      <c r="J1186" s="14" t="s">
        <v>1310</v>
      </c>
      <c r="K1186" s="15"/>
      <c r="L1186" s="16">
        <v>43831</v>
      </c>
    </row>
    <row r="1187" ht="24.2" customHeight="1" spans="1:12">
      <c r="A1187" s="6"/>
      <c r="B1187" s="7"/>
      <c r="C1187" s="8" t="s">
        <v>1412</v>
      </c>
      <c r="D1187" s="8" t="s">
        <v>1413</v>
      </c>
      <c r="E1187" s="9" t="s">
        <v>1429</v>
      </c>
      <c r="F1187" s="10" t="s">
        <v>1313</v>
      </c>
      <c r="G1187" s="10">
        <v>1</v>
      </c>
      <c r="H1187" s="11">
        <v>0</v>
      </c>
      <c r="I1187" s="11">
        <v>10</v>
      </c>
      <c r="J1187" s="14" t="s">
        <v>1310</v>
      </c>
      <c r="K1187" s="15"/>
      <c r="L1187" s="16">
        <v>43831</v>
      </c>
    </row>
    <row r="1188" ht="17.1" customHeight="1" spans="1:12">
      <c r="A1188" s="6"/>
      <c r="B1188" s="7"/>
      <c r="C1188" s="8" t="s">
        <v>1323</v>
      </c>
      <c r="D1188" s="8" t="s">
        <v>1324</v>
      </c>
      <c r="E1188" s="9" t="s">
        <v>1429</v>
      </c>
      <c r="F1188" s="10" t="s">
        <v>1313</v>
      </c>
      <c r="G1188" s="10">
        <v>1</v>
      </c>
      <c r="H1188" s="11">
        <v>0</v>
      </c>
      <c r="I1188" s="11">
        <v>6</v>
      </c>
      <c r="J1188" s="14" t="s">
        <v>1310</v>
      </c>
      <c r="K1188" s="15"/>
      <c r="L1188" s="16">
        <v>43831</v>
      </c>
    </row>
    <row r="1189" ht="17.1" customHeight="1" spans="1:12">
      <c r="A1189" s="6"/>
      <c r="B1189" s="7"/>
      <c r="C1189" s="8" t="s">
        <v>1417</v>
      </c>
      <c r="D1189" s="8" t="s">
        <v>1418</v>
      </c>
      <c r="E1189" s="9" t="s">
        <v>1429</v>
      </c>
      <c r="F1189" s="10" t="s">
        <v>1313</v>
      </c>
      <c r="G1189" s="10">
        <v>1</v>
      </c>
      <c r="H1189" s="11">
        <v>0</v>
      </c>
      <c r="I1189" s="11">
        <v>40</v>
      </c>
      <c r="J1189" s="14" t="s">
        <v>1310</v>
      </c>
      <c r="K1189" s="15"/>
      <c r="L1189" s="16">
        <v>43891</v>
      </c>
    </row>
    <row r="1190" ht="17.1" customHeight="1" spans="1:12">
      <c r="A1190" s="6"/>
      <c r="B1190" s="7"/>
      <c r="C1190" s="8" t="s">
        <v>1352</v>
      </c>
      <c r="D1190" s="8" t="s">
        <v>1353</v>
      </c>
      <c r="E1190" s="9" t="s">
        <v>1429</v>
      </c>
      <c r="F1190" s="10" t="s">
        <v>1313</v>
      </c>
      <c r="G1190" s="10">
        <v>1</v>
      </c>
      <c r="H1190" s="11">
        <v>0</v>
      </c>
      <c r="I1190" s="11">
        <v>20</v>
      </c>
      <c r="J1190" s="14" t="s">
        <v>1310</v>
      </c>
      <c r="K1190" s="15"/>
      <c r="L1190" s="16">
        <v>43862</v>
      </c>
    </row>
    <row r="1191" ht="17.1" customHeight="1" spans="1:12">
      <c r="A1191" s="6"/>
      <c r="B1191" s="7"/>
      <c r="C1191" s="8" t="s">
        <v>1338</v>
      </c>
      <c r="D1191" s="8" t="s">
        <v>1339</v>
      </c>
      <c r="E1191" s="9" t="s">
        <v>1429</v>
      </c>
      <c r="F1191" s="10" t="s">
        <v>1313</v>
      </c>
      <c r="G1191" s="10">
        <v>1</v>
      </c>
      <c r="H1191" s="11">
        <v>0</v>
      </c>
      <c r="I1191" s="11">
        <v>13</v>
      </c>
      <c r="J1191" s="14" t="s">
        <v>1310</v>
      </c>
      <c r="K1191" s="15"/>
      <c r="L1191" s="16">
        <v>43831</v>
      </c>
    </row>
    <row r="1192" ht="17.1" customHeight="1" spans="1:12">
      <c r="A1192" s="6"/>
      <c r="B1192" s="7"/>
      <c r="C1192" s="8" t="s">
        <v>1331</v>
      </c>
      <c r="D1192" s="8" t="s">
        <v>1332</v>
      </c>
      <c r="E1192" s="9" t="s">
        <v>1429</v>
      </c>
      <c r="F1192" s="10" t="s">
        <v>1309</v>
      </c>
      <c r="G1192" s="10">
        <v>1</v>
      </c>
      <c r="H1192" s="11">
        <v>0</v>
      </c>
      <c r="I1192" s="11">
        <v>0.7</v>
      </c>
      <c r="J1192" s="14" t="s">
        <v>1310</v>
      </c>
      <c r="K1192" s="15"/>
      <c r="L1192" s="16">
        <v>43862</v>
      </c>
    </row>
    <row r="1193" ht="17.1" customHeight="1" spans="1:12">
      <c r="A1193" s="6"/>
      <c r="B1193" s="7"/>
      <c r="C1193" s="8" t="s">
        <v>1348</v>
      </c>
      <c r="D1193" s="8" t="s">
        <v>1349</v>
      </c>
      <c r="E1193" s="9" t="s">
        <v>1429</v>
      </c>
      <c r="F1193" s="10" t="s">
        <v>1309</v>
      </c>
      <c r="G1193" s="10">
        <v>1</v>
      </c>
      <c r="H1193" s="11">
        <v>0</v>
      </c>
      <c r="I1193" s="11">
        <v>0.2</v>
      </c>
      <c r="J1193" s="14" t="s">
        <v>1310</v>
      </c>
      <c r="K1193" s="15"/>
      <c r="L1193" s="16">
        <v>43862</v>
      </c>
    </row>
    <row r="1194" ht="17.1" customHeight="1" spans="1:12">
      <c r="A1194" s="6"/>
      <c r="B1194" s="7"/>
      <c r="C1194" s="8" t="s">
        <v>1345</v>
      </c>
      <c r="D1194" s="8" t="s">
        <v>1346</v>
      </c>
      <c r="E1194" s="9" t="s">
        <v>1429</v>
      </c>
      <c r="F1194" s="10" t="s">
        <v>1309</v>
      </c>
      <c r="G1194" s="10">
        <v>4</v>
      </c>
      <c r="H1194" s="11">
        <v>0</v>
      </c>
      <c r="I1194" s="11">
        <v>1.4</v>
      </c>
      <c r="J1194" s="14" t="s">
        <v>1310</v>
      </c>
      <c r="K1194" s="15"/>
      <c r="L1194" s="16">
        <v>43862</v>
      </c>
    </row>
    <row r="1195" ht="17.1" customHeight="1" spans="1:12">
      <c r="A1195" s="6"/>
      <c r="B1195" s="7"/>
      <c r="C1195" s="8" t="s">
        <v>1460</v>
      </c>
      <c r="D1195" s="8" t="s">
        <v>1461</v>
      </c>
      <c r="E1195" s="9" t="s">
        <v>1429</v>
      </c>
      <c r="F1195" s="10" t="s">
        <v>1309</v>
      </c>
      <c r="G1195" s="10">
        <v>2</v>
      </c>
      <c r="H1195" s="11">
        <v>0</v>
      </c>
      <c r="I1195" s="11">
        <v>0.6</v>
      </c>
      <c r="J1195" s="14" t="s">
        <v>1310</v>
      </c>
      <c r="K1195" s="15"/>
      <c r="L1195" s="16">
        <v>43862</v>
      </c>
    </row>
    <row r="1196" ht="24.2" customHeight="1" spans="1:12">
      <c r="A1196" s="6"/>
      <c r="B1196" s="7"/>
      <c r="C1196" s="8" t="s">
        <v>1454</v>
      </c>
      <c r="D1196" s="8" t="s">
        <v>1455</v>
      </c>
      <c r="E1196" s="9" t="s">
        <v>1429</v>
      </c>
      <c r="F1196" s="10" t="s">
        <v>1452</v>
      </c>
      <c r="G1196" s="10">
        <v>1</v>
      </c>
      <c r="H1196" s="11">
        <v>0</v>
      </c>
      <c r="I1196" s="11">
        <v>18</v>
      </c>
      <c r="J1196" s="14" t="s">
        <v>1310</v>
      </c>
      <c r="K1196" s="15"/>
      <c r="L1196" s="16">
        <v>43921</v>
      </c>
    </row>
    <row r="1197" ht="48.2" customHeight="1" spans="1:12">
      <c r="A1197" s="6"/>
      <c r="B1197" s="7" t="s">
        <v>2175</v>
      </c>
      <c r="C1197" s="8" t="s">
        <v>1822</v>
      </c>
      <c r="D1197" s="8" t="s">
        <v>1823</v>
      </c>
      <c r="E1197" s="9" t="s">
        <v>1416</v>
      </c>
      <c r="F1197" s="10" t="s">
        <v>1416</v>
      </c>
      <c r="G1197" s="10">
        <v>1</v>
      </c>
      <c r="H1197" s="11">
        <v>0.02</v>
      </c>
      <c r="I1197" s="11">
        <v>150</v>
      </c>
      <c r="J1197" s="14" t="s">
        <v>1310</v>
      </c>
      <c r="K1197" s="15"/>
      <c r="L1197" s="16">
        <v>43891</v>
      </c>
    </row>
    <row r="1198" ht="17.1" customHeight="1" spans="1:12">
      <c r="A1198" s="6" t="s">
        <v>280</v>
      </c>
      <c r="B1198" s="7" t="s">
        <v>1305</v>
      </c>
      <c r="C1198" s="8" t="s">
        <v>1336</v>
      </c>
      <c r="D1198" s="8" t="s">
        <v>1337</v>
      </c>
      <c r="E1198" s="9" t="s">
        <v>1313</v>
      </c>
      <c r="F1198" s="10" t="s">
        <v>1595</v>
      </c>
      <c r="G1198" s="10">
        <v>1</v>
      </c>
      <c r="H1198" s="11">
        <v>0</v>
      </c>
      <c r="I1198" s="11">
        <v>8</v>
      </c>
      <c r="J1198" s="14" t="s">
        <v>1310</v>
      </c>
      <c r="K1198" s="15"/>
      <c r="L1198" s="16">
        <v>43862</v>
      </c>
    </row>
    <row r="1199" ht="17.1" customHeight="1" spans="1:12">
      <c r="A1199" s="6"/>
      <c r="B1199" s="7"/>
      <c r="C1199" s="8" t="s">
        <v>1338</v>
      </c>
      <c r="D1199" s="8" t="s">
        <v>1339</v>
      </c>
      <c r="E1199" s="9" t="s">
        <v>1313</v>
      </c>
      <c r="F1199" s="10" t="s">
        <v>1595</v>
      </c>
      <c r="G1199" s="10">
        <v>1</v>
      </c>
      <c r="H1199" s="11">
        <v>0</v>
      </c>
      <c r="I1199" s="11">
        <v>5</v>
      </c>
      <c r="J1199" s="14" t="s">
        <v>1310</v>
      </c>
      <c r="K1199" s="15"/>
      <c r="L1199" s="16">
        <v>43891</v>
      </c>
    </row>
    <row r="1200" ht="17.1" customHeight="1" spans="1:12">
      <c r="A1200" s="6"/>
      <c r="B1200" s="7"/>
      <c r="C1200" s="8" t="s">
        <v>1323</v>
      </c>
      <c r="D1200" s="8" t="s">
        <v>1324</v>
      </c>
      <c r="E1200" s="9" t="s">
        <v>1313</v>
      </c>
      <c r="F1200" s="10" t="s">
        <v>1595</v>
      </c>
      <c r="G1200" s="10">
        <v>1</v>
      </c>
      <c r="H1200" s="11">
        <v>0</v>
      </c>
      <c r="I1200" s="11">
        <v>3</v>
      </c>
      <c r="J1200" s="14" t="s">
        <v>1310</v>
      </c>
      <c r="K1200" s="15"/>
      <c r="L1200" s="16">
        <v>43862</v>
      </c>
    </row>
    <row r="1201" ht="24.2" customHeight="1" spans="1:12">
      <c r="A1201" s="6"/>
      <c r="B1201" s="7"/>
      <c r="C1201" s="8" t="s">
        <v>1412</v>
      </c>
      <c r="D1201" s="8" t="s">
        <v>1413</v>
      </c>
      <c r="E1201" s="9" t="s">
        <v>1313</v>
      </c>
      <c r="F1201" s="10" t="s">
        <v>1595</v>
      </c>
      <c r="G1201" s="10">
        <v>1</v>
      </c>
      <c r="H1201" s="11">
        <v>0</v>
      </c>
      <c r="I1201" s="11">
        <v>6</v>
      </c>
      <c r="J1201" s="14" t="s">
        <v>1310</v>
      </c>
      <c r="K1201" s="15"/>
      <c r="L1201" s="16">
        <v>43862</v>
      </c>
    </row>
    <row r="1202" ht="17.1" customHeight="1" spans="1:12">
      <c r="A1202" s="6"/>
      <c r="B1202" s="7" t="s">
        <v>2176</v>
      </c>
      <c r="C1202" s="8" t="s">
        <v>1331</v>
      </c>
      <c r="D1202" s="8" t="s">
        <v>1332</v>
      </c>
      <c r="E1202" s="9" t="s">
        <v>1309</v>
      </c>
      <c r="F1202" s="10" t="s">
        <v>1309</v>
      </c>
      <c r="G1202" s="10">
        <v>7</v>
      </c>
      <c r="H1202" s="11">
        <v>0</v>
      </c>
      <c r="I1202" s="11">
        <v>5.6</v>
      </c>
      <c r="J1202" s="14" t="s">
        <v>1310</v>
      </c>
      <c r="K1202" s="15"/>
      <c r="L1202" s="16">
        <v>43891</v>
      </c>
    </row>
    <row r="1203" ht="17.1" customHeight="1" spans="1:12">
      <c r="A1203" s="6"/>
      <c r="B1203" s="7"/>
      <c r="C1203" s="8" t="s">
        <v>1318</v>
      </c>
      <c r="D1203" s="8" t="s">
        <v>1319</v>
      </c>
      <c r="E1203" s="9" t="s">
        <v>1309</v>
      </c>
      <c r="F1203" s="10" t="s">
        <v>1309</v>
      </c>
      <c r="G1203" s="10">
        <v>12</v>
      </c>
      <c r="H1203" s="11">
        <v>0</v>
      </c>
      <c r="I1203" s="11">
        <v>6</v>
      </c>
      <c r="J1203" s="14" t="s">
        <v>1310</v>
      </c>
      <c r="K1203" s="15"/>
      <c r="L1203" s="16">
        <v>43891</v>
      </c>
    </row>
    <row r="1204" ht="17.1" customHeight="1" spans="1:12">
      <c r="A1204" s="6"/>
      <c r="B1204" s="7"/>
      <c r="C1204" s="8" t="s">
        <v>1329</v>
      </c>
      <c r="D1204" s="8" t="s">
        <v>1330</v>
      </c>
      <c r="E1204" s="9" t="s">
        <v>1309</v>
      </c>
      <c r="F1204" s="10" t="s">
        <v>1309</v>
      </c>
      <c r="G1204" s="10">
        <v>2</v>
      </c>
      <c r="H1204" s="11">
        <v>0</v>
      </c>
      <c r="I1204" s="11">
        <v>0.8</v>
      </c>
      <c r="J1204" s="14" t="s">
        <v>1310</v>
      </c>
      <c r="K1204" s="15"/>
      <c r="L1204" s="16">
        <v>43891</v>
      </c>
    </row>
    <row r="1205" ht="17.1" customHeight="1" spans="1:12">
      <c r="A1205" s="6" t="s">
        <v>282</v>
      </c>
      <c r="B1205" s="7" t="s">
        <v>1305</v>
      </c>
      <c r="C1205" s="8" t="s">
        <v>1336</v>
      </c>
      <c r="D1205" s="8" t="s">
        <v>1337</v>
      </c>
      <c r="E1205" s="9" t="s">
        <v>1313</v>
      </c>
      <c r="F1205" s="10" t="s">
        <v>1313</v>
      </c>
      <c r="G1205" s="10">
        <v>1</v>
      </c>
      <c r="H1205" s="11">
        <v>0</v>
      </c>
      <c r="I1205" s="11">
        <v>3</v>
      </c>
      <c r="J1205" s="14" t="s">
        <v>1310</v>
      </c>
      <c r="K1205" s="15"/>
      <c r="L1205" s="16">
        <v>43862</v>
      </c>
    </row>
    <row r="1206" ht="17.1" customHeight="1" spans="1:12">
      <c r="A1206" s="6"/>
      <c r="B1206" s="7"/>
      <c r="C1206" s="8" t="s">
        <v>1338</v>
      </c>
      <c r="D1206" s="8" t="s">
        <v>1339</v>
      </c>
      <c r="E1206" s="9" t="s">
        <v>1313</v>
      </c>
      <c r="F1206" s="10" t="s">
        <v>1313</v>
      </c>
      <c r="G1206" s="10">
        <v>1</v>
      </c>
      <c r="H1206" s="11">
        <v>0</v>
      </c>
      <c r="I1206" s="11">
        <v>3</v>
      </c>
      <c r="J1206" s="14" t="s">
        <v>1310</v>
      </c>
      <c r="K1206" s="15"/>
      <c r="L1206" s="16">
        <v>43891</v>
      </c>
    </row>
    <row r="1207" ht="17.1" customHeight="1" spans="1:12">
      <c r="A1207" s="6"/>
      <c r="B1207" s="7"/>
      <c r="C1207" s="8" t="s">
        <v>1323</v>
      </c>
      <c r="D1207" s="8" t="s">
        <v>1324</v>
      </c>
      <c r="E1207" s="9" t="s">
        <v>1313</v>
      </c>
      <c r="F1207" s="10" t="s">
        <v>1313</v>
      </c>
      <c r="G1207" s="10">
        <v>1</v>
      </c>
      <c r="H1207" s="11">
        <v>0</v>
      </c>
      <c r="I1207" s="11">
        <v>2</v>
      </c>
      <c r="J1207" s="14" t="s">
        <v>1310</v>
      </c>
      <c r="K1207" s="15"/>
      <c r="L1207" s="16">
        <v>43862</v>
      </c>
    </row>
    <row r="1208" ht="24.2" customHeight="1" spans="1:12">
      <c r="A1208" s="6"/>
      <c r="B1208" s="7"/>
      <c r="C1208" s="8" t="s">
        <v>1412</v>
      </c>
      <c r="D1208" s="8" t="s">
        <v>1413</v>
      </c>
      <c r="E1208" s="9" t="s">
        <v>1313</v>
      </c>
      <c r="F1208" s="10" t="s">
        <v>1313</v>
      </c>
      <c r="G1208" s="10">
        <v>1</v>
      </c>
      <c r="H1208" s="11">
        <v>0</v>
      </c>
      <c r="I1208" s="11">
        <v>2</v>
      </c>
      <c r="J1208" s="14" t="s">
        <v>1310</v>
      </c>
      <c r="K1208" s="15"/>
      <c r="L1208" s="16">
        <v>43891</v>
      </c>
    </row>
    <row r="1209" ht="17.1" customHeight="1" spans="1:12">
      <c r="A1209" s="6" t="s">
        <v>284</v>
      </c>
      <c r="B1209" s="7" t="s">
        <v>1305</v>
      </c>
      <c r="C1209" s="8" t="s">
        <v>1338</v>
      </c>
      <c r="D1209" s="8" t="s">
        <v>1339</v>
      </c>
      <c r="E1209" s="9" t="s">
        <v>1313</v>
      </c>
      <c r="F1209" s="10" t="s">
        <v>1313</v>
      </c>
      <c r="G1209" s="10">
        <v>1</v>
      </c>
      <c r="H1209" s="11">
        <v>0</v>
      </c>
      <c r="I1209" s="11">
        <v>2</v>
      </c>
      <c r="J1209" s="14" t="s">
        <v>1310</v>
      </c>
      <c r="K1209" s="15"/>
      <c r="L1209" s="16">
        <v>43862</v>
      </c>
    </row>
    <row r="1210" ht="17.1" customHeight="1" spans="1:12">
      <c r="A1210" s="6"/>
      <c r="B1210" s="7"/>
      <c r="C1210" s="8" t="s">
        <v>1336</v>
      </c>
      <c r="D1210" s="8" t="s">
        <v>1337</v>
      </c>
      <c r="E1210" s="9" t="s">
        <v>1313</v>
      </c>
      <c r="F1210" s="10" t="s">
        <v>1313</v>
      </c>
      <c r="G1210" s="10">
        <v>1</v>
      </c>
      <c r="H1210" s="11">
        <v>0</v>
      </c>
      <c r="I1210" s="11">
        <v>2</v>
      </c>
      <c r="J1210" s="14" t="s">
        <v>1310</v>
      </c>
      <c r="K1210" s="15"/>
      <c r="L1210" s="16">
        <v>43862</v>
      </c>
    </row>
    <row r="1211" ht="17.1" customHeight="1" spans="1:12">
      <c r="A1211" s="6"/>
      <c r="B1211" s="7"/>
      <c r="C1211" s="8" t="s">
        <v>1323</v>
      </c>
      <c r="D1211" s="8" t="s">
        <v>1324</v>
      </c>
      <c r="E1211" s="9" t="s">
        <v>1313</v>
      </c>
      <c r="F1211" s="10" t="s">
        <v>1313</v>
      </c>
      <c r="G1211" s="10">
        <v>1</v>
      </c>
      <c r="H1211" s="11">
        <v>0</v>
      </c>
      <c r="I1211" s="11">
        <v>2</v>
      </c>
      <c r="J1211" s="14" t="s">
        <v>1310</v>
      </c>
      <c r="K1211" s="15"/>
      <c r="L1211" s="16">
        <v>43862</v>
      </c>
    </row>
    <row r="1212" ht="17.1" customHeight="1" spans="1:12">
      <c r="A1212" s="27" t="s">
        <v>285</v>
      </c>
      <c r="B1212" s="34" t="s">
        <v>1305</v>
      </c>
      <c r="C1212" s="8" t="s">
        <v>1345</v>
      </c>
      <c r="D1212" s="8" t="s">
        <v>1346</v>
      </c>
      <c r="E1212" s="9" t="s">
        <v>1346</v>
      </c>
      <c r="F1212" s="10" t="s">
        <v>1309</v>
      </c>
      <c r="G1212" s="10">
        <v>5</v>
      </c>
      <c r="H1212" s="11">
        <v>0</v>
      </c>
      <c r="I1212" s="11">
        <v>1.5</v>
      </c>
      <c r="J1212" s="14" t="s">
        <v>1310</v>
      </c>
      <c r="K1212" s="15"/>
      <c r="L1212" s="16">
        <v>43838</v>
      </c>
    </row>
    <row r="1213" ht="24.2" customHeight="1" spans="1:12">
      <c r="A1213" s="27"/>
      <c r="B1213" s="27"/>
      <c r="C1213" s="8"/>
      <c r="D1213" s="8"/>
      <c r="E1213" s="9"/>
      <c r="F1213" s="10" t="s">
        <v>1313</v>
      </c>
      <c r="G1213" s="10">
        <v>1</v>
      </c>
      <c r="H1213" s="11">
        <v>0</v>
      </c>
      <c r="I1213" s="11">
        <v>1</v>
      </c>
      <c r="J1213" s="14" t="s">
        <v>1639</v>
      </c>
      <c r="K1213" s="15"/>
      <c r="L1213" s="16">
        <v>43836</v>
      </c>
    </row>
    <row r="1214" ht="17.1" customHeight="1" spans="1:12">
      <c r="A1214" s="27"/>
      <c r="B1214" s="27"/>
      <c r="C1214" s="8" t="s">
        <v>1342</v>
      </c>
      <c r="D1214" s="8" t="s">
        <v>1343</v>
      </c>
      <c r="E1214" s="9" t="s">
        <v>2177</v>
      </c>
      <c r="F1214" s="10" t="s">
        <v>1313</v>
      </c>
      <c r="G1214" s="10">
        <v>1</v>
      </c>
      <c r="H1214" s="11">
        <v>0</v>
      </c>
      <c r="I1214" s="11">
        <v>7</v>
      </c>
      <c r="J1214" s="14" t="s">
        <v>1310</v>
      </c>
      <c r="K1214" s="15"/>
      <c r="L1214" s="16">
        <v>43838</v>
      </c>
    </row>
    <row r="1215" ht="30.95" customHeight="1" spans="1:12">
      <c r="A1215" s="27"/>
      <c r="B1215" s="27"/>
      <c r="C1215" s="8" t="s">
        <v>1352</v>
      </c>
      <c r="D1215" s="8" t="s">
        <v>1353</v>
      </c>
      <c r="E1215" s="9" t="s">
        <v>2178</v>
      </c>
      <c r="F1215" s="10" t="s">
        <v>1313</v>
      </c>
      <c r="G1215" s="10">
        <v>1</v>
      </c>
      <c r="H1215" s="11">
        <v>0</v>
      </c>
      <c r="I1215" s="11">
        <v>12</v>
      </c>
      <c r="J1215" s="14" t="s">
        <v>1310</v>
      </c>
      <c r="K1215" s="15" t="s">
        <v>2179</v>
      </c>
      <c r="L1215" s="16">
        <v>43838</v>
      </c>
    </row>
    <row r="1216" ht="24.2" customHeight="1" spans="1:12">
      <c r="A1216" s="27"/>
      <c r="B1216" s="27"/>
      <c r="C1216" s="8"/>
      <c r="D1216" s="8"/>
      <c r="E1216" s="9"/>
      <c r="F1216" s="10"/>
      <c r="G1216" s="10"/>
      <c r="H1216" s="11"/>
      <c r="I1216" s="11">
        <v>25</v>
      </c>
      <c r="J1216" s="14" t="s">
        <v>1639</v>
      </c>
      <c r="K1216" s="15"/>
      <c r="L1216" s="16">
        <v>43836</v>
      </c>
    </row>
    <row r="1217" ht="17.1" customHeight="1" spans="1:12">
      <c r="A1217" s="27"/>
      <c r="B1217" s="27"/>
      <c r="C1217" s="8" t="s">
        <v>1318</v>
      </c>
      <c r="D1217" s="8" t="s">
        <v>1319</v>
      </c>
      <c r="E1217" s="9" t="s">
        <v>2180</v>
      </c>
      <c r="F1217" s="10" t="s">
        <v>1309</v>
      </c>
      <c r="G1217" s="10">
        <v>10</v>
      </c>
      <c r="H1217" s="11">
        <v>0</v>
      </c>
      <c r="I1217" s="11">
        <v>6</v>
      </c>
      <c r="J1217" s="14" t="s">
        <v>1310</v>
      </c>
      <c r="K1217" s="15"/>
      <c r="L1217" s="16">
        <v>43871</v>
      </c>
    </row>
    <row r="1218" ht="24.2" customHeight="1" spans="1:12">
      <c r="A1218" s="27"/>
      <c r="B1218" s="27"/>
      <c r="C1218" s="8"/>
      <c r="D1218" s="8"/>
      <c r="E1218" s="9"/>
      <c r="F1218" s="10"/>
      <c r="G1218" s="10">
        <v>8</v>
      </c>
      <c r="H1218" s="11">
        <v>0</v>
      </c>
      <c r="I1218" s="11">
        <v>4.8</v>
      </c>
      <c r="J1218" s="14" t="s">
        <v>1639</v>
      </c>
      <c r="K1218" s="15"/>
      <c r="L1218" s="16">
        <v>43836</v>
      </c>
    </row>
    <row r="1219" ht="17.1" customHeight="1" spans="1:12">
      <c r="A1219" s="33"/>
      <c r="B1219" s="33"/>
      <c r="C1219" s="8" t="s">
        <v>1338</v>
      </c>
      <c r="D1219" s="8" t="s">
        <v>1339</v>
      </c>
      <c r="E1219" s="9" t="s">
        <v>2034</v>
      </c>
      <c r="F1219" s="10" t="s">
        <v>1313</v>
      </c>
      <c r="G1219" s="10">
        <v>1</v>
      </c>
      <c r="H1219" s="11">
        <v>0</v>
      </c>
      <c r="I1219" s="11">
        <v>4</v>
      </c>
      <c r="J1219" s="14" t="s">
        <v>1310</v>
      </c>
      <c r="K1219" s="15"/>
      <c r="L1219" s="16">
        <v>43838</v>
      </c>
    </row>
    <row r="1220" ht="17.1" customHeight="1" spans="1:12">
      <c r="A1220" s="27" t="s">
        <v>285</v>
      </c>
      <c r="B1220" s="34" t="s">
        <v>1305</v>
      </c>
      <c r="C1220" s="8" t="s">
        <v>1327</v>
      </c>
      <c r="D1220" s="8" t="s">
        <v>1328</v>
      </c>
      <c r="E1220" s="9" t="s">
        <v>1391</v>
      </c>
      <c r="F1220" s="10" t="s">
        <v>1309</v>
      </c>
      <c r="G1220" s="10">
        <v>16</v>
      </c>
      <c r="H1220" s="11">
        <v>0</v>
      </c>
      <c r="I1220" s="11">
        <v>1.6</v>
      </c>
      <c r="J1220" s="14" t="s">
        <v>1310</v>
      </c>
      <c r="K1220" s="15"/>
      <c r="L1220" s="16">
        <v>43838</v>
      </c>
    </row>
    <row r="1221" ht="17.1" customHeight="1" spans="1:12">
      <c r="A1221" s="27"/>
      <c r="B1221" s="27"/>
      <c r="C1221" s="8" t="s">
        <v>1333</v>
      </c>
      <c r="D1221" s="8" t="s">
        <v>1334</v>
      </c>
      <c r="E1221" s="9" t="s">
        <v>2181</v>
      </c>
      <c r="F1221" s="10" t="s">
        <v>1322</v>
      </c>
      <c r="G1221" s="10">
        <v>1</v>
      </c>
      <c r="H1221" s="11">
        <v>0</v>
      </c>
      <c r="I1221" s="11">
        <v>5</v>
      </c>
      <c r="J1221" s="14" t="s">
        <v>1310</v>
      </c>
      <c r="K1221" s="15"/>
      <c r="L1221" s="16">
        <v>43838</v>
      </c>
    </row>
    <row r="1222" ht="24.2" customHeight="1" spans="1:12">
      <c r="A1222" s="27"/>
      <c r="B1222" s="27"/>
      <c r="C1222" s="8"/>
      <c r="D1222" s="8"/>
      <c r="E1222" s="9"/>
      <c r="F1222" s="10"/>
      <c r="G1222" s="10"/>
      <c r="H1222" s="11"/>
      <c r="I1222" s="11"/>
      <c r="J1222" s="14" t="s">
        <v>1639</v>
      </c>
      <c r="K1222" s="15"/>
      <c r="L1222" s="16">
        <v>43836</v>
      </c>
    </row>
    <row r="1223" ht="17.1" customHeight="1" spans="1:12">
      <c r="A1223" s="27"/>
      <c r="B1223" s="27"/>
      <c r="C1223" s="8" t="s">
        <v>1336</v>
      </c>
      <c r="D1223" s="8" t="s">
        <v>1337</v>
      </c>
      <c r="E1223" s="9" t="s">
        <v>2182</v>
      </c>
      <c r="F1223" s="10" t="s">
        <v>1313</v>
      </c>
      <c r="G1223" s="10">
        <v>1</v>
      </c>
      <c r="H1223" s="11">
        <v>0</v>
      </c>
      <c r="I1223" s="11">
        <v>25</v>
      </c>
      <c r="J1223" s="14" t="s">
        <v>1310</v>
      </c>
      <c r="K1223" s="15"/>
      <c r="L1223" s="16">
        <v>43838</v>
      </c>
    </row>
    <row r="1224" ht="24.2" customHeight="1" spans="1:12">
      <c r="A1224" s="27"/>
      <c r="B1224" s="27"/>
      <c r="C1224" s="8" t="s">
        <v>1412</v>
      </c>
      <c r="D1224" s="8" t="s">
        <v>1413</v>
      </c>
      <c r="E1224" s="9" t="s">
        <v>2178</v>
      </c>
      <c r="F1224" s="10" t="s">
        <v>1416</v>
      </c>
      <c r="G1224" s="10">
        <v>1</v>
      </c>
      <c r="H1224" s="11">
        <v>0</v>
      </c>
      <c r="I1224" s="11">
        <v>5</v>
      </c>
      <c r="J1224" s="14" t="s">
        <v>1310</v>
      </c>
      <c r="K1224" s="15"/>
      <c r="L1224" s="16">
        <v>43838</v>
      </c>
    </row>
    <row r="1225" ht="17.1" customHeight="1" spans="1:12">
      <c r="A1225" s="27"/>
      <c r="B1225" s="27"/>
      <c r="C1225" s="8" t="s">
        <v>1655</v>
      </c>
      <c r="D1225" s="8" t="s">
        <v>1656</v>
      </c>
      <c r="E1225" s="9" t="s">
        <v>2178</v>
      </c>
      <c r="F1225" s="10" t="s">
        <v>1416</v>
      </c>
      <c r="G1225" s="10">
        <v>1</v>
      </c>
      <c r="H1225" s="11">
        <v>0</v>
      </c>
      <c r="I1225" s="11">
        <v>5</v>
      </c>
      <c r="J1225" s="14" t="s">
        <v>1310</v>
      </c>
      <c r="K1225" s="15"/>
      <c r="L1225" s="16">
        <v>43838</v>
      </c>
    </row>
    <row r="1226" ht="22.7" customHeight="1" spans="1:12">
      <c r="A1226" s="27"/>
      <c r="B1226" s="27"/>
      <c r="C1226" s="8" t="s">
        <v>1323</v>
      </c>
      <c r="D1226" s="8" t="s">
        <v>1324</v>
      </c>
      <c r="E1226" s="9" t="s">
        <v>2183</v>
      </c>
      <c r="F1226" s="10" t="s">
        <v>1313</v>
      </c>
      <c r="G1226" s="10">
        <v>1</v>
      </c>
      <c r="H1226" s="11">
        <v>0</v>
      </c>
      <c r="I1226" s="11">
        <v>2</v>
      </c>
      <c r="J1226" s="14" t="s">
        <v>1310</v>
      </c>
      <c r="K1226" s="15"/>
      <c r="L1226" s="16">
        <v>43838</v>
      </c>
    </row>
    <row r="1227" ht="17.1" customHeight="1" spans="1:12">
      <c r="A1227" s="27"/>
      <c r="B1227" s="27"/>
      <c r="C1227" s="8" t="s">
        <v>1414</v>
      </c>
      <c r="D1227" s="8" t="s">
        <v>1415</v>
      </c>
      <c r="E1227" s="9" t="s">
        <v>2178</v>
      </c>
      <c r="F1227" s="10" t="s">
        <v>1416</v>
      </c>
      <c r="G1227" s="10">
        <v>1</v>
      </c>
      <c r="H1227" s="11">
        <v>0</v>
      </c>
      <c r="I1227" s="11">
        <v>29</v>
      </c>
      <c r="J1227" s="14" t="s">
        <v>1310</v>
      </c>
      <c r="K1227" s="15"/>
      <c r="L1227" s="16">
        <v>43838</v>
      </c>
    </row>
    <row r="1228" ht="24.2" customHeight="1" spans="1:12">
      <c r="A1228" s="27"/>
      <c r="B1228" s="27"/>
      <c r="C1228" s="8" t="s">
        <v>1421</v>
      </c>
      <c r="D1228" s="8" t="s">
        <v>1422</v>
      </c>
      <c r="E1228" s="9" t="s">
        <v>2178</v>
      </c>
      <c r="F1228" s="10" t="s">
        <v>1416</v>
      </c>
      <c r="G1228" s="10">
        <v>1</v>
      </c>
      <c r="H1228" s="11">
        <v>0</v>
      </c>
      <c r="I1228" s="11">
        <v>5</v>
      </c>
      <c r="J1228" s="14" t="s">
        <v>1310</v>
      </c>
      <c r="K1228" s="15"/>
      <c r="L1228" s="16">
        <v>43838</v>
      </c>
    </row>
    <row r="1229" ht="24.2" customHeight="1" spans="1:12">
      <c r="A1229" s="27"/>
      <c r="B1229" s="27"/>
      <c r="C1229" s="8" t="s">
        <v>1357</v>
      </c>
      <c r="D1229" s="8" t="s">
        <v>1358</v>
      </c>
      <c r="E1229" s="9" t="s">
        <v>2178</v>
      </c>
      <c r="F1229" s="10" t="s">
        <v>1416</v>
      </c>
      <c r="G1229" s="10">
        <v>1</v>
      </c>
      <c r="H1229" s="11">
        <v>0</v>
      </c>
      <c r="I1229" s="11">
        <v>6</v>
      </c>
      <c r="J1229" s="14" t="s">
        <v>1310</v>
      </c>
      <c r="K1229" s="15"/>
      <c r="L1229" s="16">
        <v>43838</v>
      </c>
    </row>
    <row r="1230" ht="24.2" customHeight="1" spans="1:12">
      <c r="A1230" s="27"/>
      <c r="B1230" s="27"/>
      <c r="C1230" s="8" t="s">
        <v>1765</v>
      </c>
      <c r="D1230" s="8" t="s">
        <v>1766</v>
      </c>
      <c r="E1230" s="9" t="s">
        <v>2178</v>
      </c>
      <c r="F1230" s="10" t="s">
        <v>1416</v>
      </c>
      <c r="G1230" s="10">
        <v>1</v>
      </c>
      <c r="H1230" s="11">
        <v>0</v>
      </c>
      <c r="I1230" s="11">
        <v>25</v>
      </c>
      <c r="J1230" s="14" t="s">
        <v>1310</v>
      </c>
      <c r="K1230" s="15"/>
      <c r="L1230" s="16">
        <v>43840</v>
      </c>
    </row>
    <row r="1231" ht="17.1" customHeight="1" spans="1:12">
      <c r="A1231" s="27"/>
      <c r="B1231" s="27"/>
      <c r="C1231" s="8" t="s">
        <v>1384</v>
      </c>
      <c r="D1231" s="8" t="s">
        <v>1385</v>
      </c>
      <c r="E1231" s="9" t="s">
        <v>2178</v>
      </c>
      <c r="F1231" s="10" t="s">
        <v>1383</v>
      </c>
      <c r="G1231" s="10">
        <v>1</v>
      </c>
      <c r="H1231" s="11">
        <v>0</v>
      </c>
      <c r="I1231" s="11">
        <v>30</v>
      </c>
      <c r="J1231" s="14" t="s">
        <v>1310</v>
      </c>
      <c r="K1231" s="15"/>
      <c r="L1231" s="16">
        <v>43867</v>
      </c>
    </row>
    <row r="1232" ht="22.7" customHeight="1" spans="1:12">
      <c r="A1232" s="27"/>
      <c r="B1232" s="33"/>
      <c r="C1232" s="8" t="s">
        <v>1329</v>
      </c>
      <c r="D1232" s="8" t="s">
        <v>1330</v>
      </c>
      <c r="E1232" s="9" t="s">
        <v>1330</v>
      </c>
      <c r="F1232" s="10" t="s">
        <v>1309</v>
      </c>
      <c r="G1232" s="10">
        <v>5</v>
      </c>
      <c r="H1232" s="11">
        <v>0</v>
      </c>
      <c r="I1232" s="11">
        <v>2.5</v>
      </c>
      <c r="J1232" s="14" t="s">
        <v>1310</v>
      </c>
      <c r="K1232" s="15"/>
      <c r="L1232" s="16">
        <v>43838</v>
      </c>
    </row>
    <row r="1233" ht="27.95" customHeight="1" spans="1:12">
      <c r="A1233" s="33"/>
      <c r="B1233" s="7" t="s">
        <v>2184</v>
      </c>
      <c r="C1233" s="8" t="s">
        <v>2185</v>
      </c>
      <c r="D1233" s="8" t="s">
        <v>2186</v>
      </c>
      <c r="E1233" s="9" t="s">
        <v>2187</v>
      </c>
      <c r="F1233" s="10" t="s">
        <v>1452</v>
      </c>
      <c r="G1233" s="10">
        <v>1</v>
      </c>
      <c r="H1233" s="11">
        <v>0.01</v>
      </c>
      <c r="I1233" s="11">
        <v>50</v>
      </c>
      <c r="J1233" s="14" t="s">
        <v>1310</v>
      </c>
      <c r="K1233" s="15" t="s">
        <v>2188</v>
      </c>
      <c r="L1233" s="16">
        <v>43864</v>
      </c>
    </row>
    <row r="1234" ht="17.1" customHeight="1" spans="1:12">
      <c r="A1234" s="6" t="s">
        <v>287</v>
      </c>
      <c r="B1234" s="7" t="s">
        <v>1305</v>
      </c>
      <c r="C1234" s="8" t="s">
        <v>1338</v>
      </c>
      <c r="D1234" s="8" t="s">
        <v>1339</v>
      </c>
      <c r="E1234" s="9" t="s">
        <v>1834</v>
      </c>
      <c r="F1234" s="10" t="s">
        <v>1313</v>
      </c>
      <c r="G1234" s="10">
        <v>1</v>
      </c>
      <c r="H1234" s="11">
        <v>0</v>
      </c>
      <c r="I1234" s="11">
        <v>0.3</v>
      </c>
      <c r="J1234" s="14" t="s">
        <v>1310</v>
      </c>
      <c r="K1234" s="15" t="s">
        <v>2189</v>
      </c>
      <c r="L1234" s="16">
        <v>43840</v>
      </c>
    </row>
    <row r="1235" ht="17.1" customHeight="1" spans="1:12">
      <c r="A1235" s="6"/>
      <c r="B1235" s="7"/>
      <c r="C1235" s="8" t="s">
        <v>1323</v>
      </c>
      <c r="D1235" s="8" t="s">
        <v>1324</v>
      </c>
      <c r="E1235" s="9" t="s">
        <v>1591</v>
      </c>
      <c r="F1235" s="10" t="s">
        <v>1313</v>
      </c>
      <c r="G1235" s="10">
        <v>1</v>
      </c>
      <c r="H1235" s="11">
        <v>0</v>
      </c>
      <c r="I1235" s="11">
        <v>0.3</v>
      </c>
      <c r="J1235" s="14" t="s">
        <v>1310</v>
      </c>
      <c r="K1235" s="15" t="s">
        <v>2190</v>
      </c>
      <c r="L1235" s="16">
        <v>43840</v>
      </c>
    </row>
    <row r="1236" ht="24.2" customHeight="1" spans="1:12">
      <c r="A1236" s="6"/>
      <c r="B1236" s="7"/>
      <c r="C1236" s="8" t="s">
        <v>1357</v>
      </c>
      <c r="D1236" s="8" t="s">
        <v>1358</v>
      </c>
      <c r="E1236" s="9" t="s">
        <v>2191</v>
      </c>
      <c r="F1236" s="10" t="s">
        <v>1313</v>
      </c>
      <c r="G1236" s="10">
        <v>1</v>
      </c>
      <c r="H1236" s="11">
        <v>0</v>
      </c>
      <c r="I1236" s="11">
        <v>1</v>
      </c>
      <c r="J1236" s="14" t="s">
        <v>1310</v>
      </c>
      <c r="K1236" s="15" t="s">
        <v>2192</v>
      </c>
      <c r="L1236" s="16">
        <v>43840</v>
      </c>
    </row>
    <row r="1237" ht="17.1" customHeight="1" spans="1:12">
      <c r="A1237" s="6" t="s">
        <v>274</v>
      </c>
      <c r="B1237" s="7" t="s">
        <v>1305</v>
      </c>
      <c r="C1237" s="8" t="s">
        <v>1336</v>
      </c>
      <c r="D1237" s="8" t="s">
        <v>1337</v>
      </c>
      <c r="E1237" s="9" t="s">
        <v>2100</v>
      </c>
      <c r="F1237" s="10" t="s">
        <v>1359</v>
      </c>
      <c r="G1237" s="10">
        <v>1</v>
      </c>
      <c r="H1237" s="11">
        <v>0</v>
      </c>
      <c r="I1237" s="11">
        <v>0.5</v>
      </c>
      <c r="J1237" s="14" t="s">
        <v>1310</v>
      </c>
      <c r="K1237" s="15"/>
      <c r="L1237" s="16">
        <v>43873</v>
      </c>
    </row>
    <row r="1238" ht="17.1" customHeight="1" spans="1:12">
      <c r="A1238" s="6"/>
      <c r="B1238" s="7"/>
      <c r="C1238" s="8" t="s">
        <v>1331</v>
      </c>
      <c r="D1238" s="8" t="s">
        <v>1332</v>
      </c>
      <c r="E1238" s="9" t="s">
        <v>1309</v>
      </c>
      <c r="F1238" s="10" t="s">
        <v>1309</v>
      </c>
      <c r="G1238" s="10">
        <v>3</v>
      </c>
      <c r="H1238" s="11">
        <v>0</v>
      </c>
      <c r="I1238" s="11">
        <v>1.8</v>
      </c>
      <c r="J1238" s="14" t="s">
        <v>1310</v>
      </c>
      <c r="K1238" s="15"/>
      <c r="L1238" s="16">
        <v>43892</v>
      </c>
    </row>
    <row r="1239" ht="24.2" customHeight="1" spans="1:12">
      <c r="A1239" s="6"/>
      <c r="B1239" s="7"/>
      <c r="C1239" s="8" t="s">
        <v>1421</v>
      </c>
      <c r="D1239" s="8" t="s">
        <v>1422</v>
      </c>
      <c r="E1239" s="9" t="s">
        <v>2193</v>
      </c>
      <c r="F1239" s="10" t="s">
        <v>1416</v>
      </c>
      <c r="G1239" s="10">
        <v>1</v>
      </c>
      <c r="H1239" s="11">
        <v>0</v>
      </c>
      <c r="I1239" s="11">
        <v>1</v>
      </c>
      <c r="J1239" s="14" t="s">
        <v>1310</v>
      </c>
      <c r="K1239" s="15"/>
      <c r="L1239" s="16">
        <v>43922</v>
      </c>
    </row>
    <row r="1240" ht="17.1" customHeight="1" spans="1:12">
      <c r="A1240" s="6"/>
      <c r="B1240" s="7"/>
      <c r="C1240" s="8" t="s">
        <v>1338</v>
      </c>
      <c r="D1240" s="8" t="s">
        <v>1339</v>
      </c>
      <c r="E1240" s="9" t="s">
        <v>1341</v>
      </c>
      <c r="F1240" s="10" t="s">
        <v>1341</v>
      </c>
      <c r="G1240" s="10">
        <v>5</v>
      </c>
      <c r="H1240" s="11">
        <v>0</v>
      </c>
      <c r="I1240" s="11">
        <v>0.35</v>
      </c>
      <c r="J1240" s="14" t="s">
        <v>1310</v>
      </c>
      <c r="K1240" s="15"/>
      <c r="L1240" s="16">
        <v>43873</v>
      </c>
    </row>
    <row r="1241" ht="17.1" customHeight="1" spans="1:12">
      <c r="A1241" s="6"/>
      <c r="B1241" s="7"/>
      <c r="C1241" s="8" t="s">
        <v>1323</v>
      </c>
      <c r="D1241" s="8" t="s">
        <v>1324</v>
      </c>
      <c r="E1241" s="9" t="s">
        <v>1326</v>
      </c>
      <c r="F1241" s="10" t="s">
        <v>1326</v>
      </c>
      <c r="G1241" s="10">
        <v>1</v>
      </c>
      <c r="H1241" s="11">
        <v>0</v>
      </c>
      <c r="I1241" s="11">
        <v>0.03</v>
      </c>
      <c r="J1241" s="14" t="s">
        <v>1310</v>
      </c>
      <c r="K1241" s="15"/>
      <c r="L1241" s="16">
        <v>43873</v>
      </c>
    </row>
    <row r="1242" ht="24.2" customHeight="1" spans="1:12">
      <c r="A1242" s="6" t="s">
        <v>289</v>
      </c>
      <c r="B1242" s="7" t="s">
        <v>1305</v>
      </c>
      <c r="C1242" s="8" t="s">
        <v>1357</v>
      </c>
      <c r="D1242" s="8" t="s">
        <v>1358</v>
      </c>
      <c r="E1242" s="9" t="s">
        <v>1313</v>
      </c>
      <c r="F1242" s="10" t="s">
        <v>1313</v>
      </c>
      <c r="G1242" s="10">
        <v>1</v>
      </c>
      <c r="H1242" s="11">
        <v>0</v>
      </c>
      <c r="I1242" s="11">
        <v>0.6</v>
      </c>
      <c r="J1242" s="14" t="s">
        <v>1310</v>
      </c>
      <c r="K1242" s="15"/>
      <c r="L1242" s="16">
        <v>43816</v>
      </c>
    </row>
    <row r="1243" ht="17.1" customHeight="1" spans="1:12">
      <c r="A1243" s="6"/>
      <c r="B1243" s="7"/>
      <c r="C1243" s="8" t="s">
        <v>1352</v>
      </c>
      <c r="D1243" s="8" t="s">
        <v>1353</v>
      </c>
      <c r="E1243" s="9" t="s">
        <v>1341</v>
      </c>
      <c r="F1243" s="10" t="s">
        <v>1341</v>
      </c>
      <c r="G1243" s="10">
        <v>3</v>
      </c>
      <c r="H1243" s="11">
        <v>0</v>
      </c>
      <c r="I1243" s="11">
        <v>0.6</v>
      </c>
      <c r="J1243" s="14" t="s">
        <v>1310</v>
      </c>
      <c r="K1243" s="15"/>
      <c r="L1243" s="16">
        <v>43831</v>
      </c>
    </row>
    <row r="1244" ht="17.1" customHeight="1" spans="1:12">
      <c r="A1244" s="6"/>
      <c r="B1244" s="7"/>
      <c r="C1244" s="8"/>
      <c r="D1244" s="8"/>
      <c r="E1244" s="9" t="s">
        <v>1355</v>
      </c>
      <c r="F1244" s="10" t="s">
        <v>1355</v>
      </c>
      <c r="G1244" s="10">
        <v>3</v>
      </c>
      <c r="H1244" s="11">
        <v>0</v>
      </c>
      <c r="I1244" s="11">
        <v>0.45</v>
      </c>
      <c r="J1244" s="14" t="s">
        <v>1310</v>
      </c>
      <c r="K1244" s="15"/>
      <c r="L1244" s="16">
        <v>43831</v>
      </c>
    </row>
    <row r="1245" ht="17.1" customHeight="1" spans="1:12">
      <c r="A1245" s="6"/>
      <c r="B1245" s="7"/>
      <c r="C1245" s="8" t="s">
        <v>1384</v>
      </c>
      <c r="D1245" s="8" t="s">
        <v>1385</v>
      </c>
      <c r="E1245" s="9" t="s">
        <v>1313</v>
      </c>
      <c r="F1245" s="10" t="s">
        <v>1313</v>
      </c>
      <c r="G1245" s="10">
        <v>1</v>
      </c>
      <c r="H1245" s="11">
        <v>0</v>
      </c>
      <c r="I1245" s="11">
        <v>20</v>
      </c>
      <c r="J1245" s="14" t="s">
        <v>1310</v>
      </c>
      <c r="K1245" s="15"/>
      <c r="L1245" s="16">
        <v>43816</v>
      </c>
    </row>
    <row r="1246" ht="17.1" customHeight="1" spans="1:12">
      <c r="A1246" s="6"/>
      <c r="B1246" s="7"/>
      <c r="C1246" s="8" t="s">
        <v>1320</v>
      </c>
      <c r="D1246" s="8" t="s">
        <v>1321</v>
      </c>
      <c r="E1246" s="9" t="s">
        <v>1322</v>
      </c>
      <c r="F1246" s="10" t="s">
        <v>1322</v>
      </c>
      <c r="G1246" s="10">
        <v>1</v>
      </c>
      <c r="H1246" s="11">
        <v>0</v>
      </c>
      <c r="I1246" s="11">
        <v>0.4</v>
      </c>
      <c r="J1246" s="14" t="s">
        <v>1310</v>
      </c>
      <c r="K1246" s="15"/>
      <c r="L1246" s="16">
        <v>43816</v>
      </c>
    </row>
    <row r="1247" ht="24.2" customHeight="1" spans="1:12">
      <c r="A1247" s="6"/>
      <c r="B1247" s="7"/>
      <c r="C1247" s="8" t="s">
        <v>1479</v>
      </c>
      <c r="D1247" s="8" t="s">
        <v>1480</v>
      </c>
      <c r="E1247" s="9" t="s">
        <v>1313</v>
      </c>
      <c r="F1247" s="10" t="s">
        <v>1313</v>
      </c>
      <c r="G1247" s="10">
        <v>1</v>
      </c>
      <c r="H1247" s="11">
        <v>0</v>
      </c>
      <c r="I1247" s="11">
        <v>3</v>
      </c>
      <c r="J1247" s="14" t="s">
        <v>1310</v>
      </c>
      <c r="K1247" s="15"/>
      <c r="L1247" s="16">
        <v>43816</v>
      </c>
    </row>
    <row r="1248" ht="17.1" customHeight="1" spans="1:12">
      <c r="A1248" s="6"/>
      <c r="B1248" s="7"/>
      <c r="C1248" s="8" t="s">
        <v>1318</v>
      </c>
      <c r="D1248" s="8" t="s">
        <v>1319</v>
      </c>
      <c r="E1248" s="9" t="s">
        <v>1322</v>
      </c>
      <c r="F1248" s="10" t="s">
        <v>1322</v>
      </c>
      <c r="G1248" s="10">
        <v>2</v>
      </c>
      <c r="H1248" s="11">
        <v>0</v>
      </c>
      <c r="I1248" s="11">
        <v>0.9</v>
      </c>
      <c r="J1248" s="14" t="s">
        <v>1310</v>
      </c>
      <c r="K1248" s="15"/>
      <c r="L1248" s="16">
        <v>43816</v>
      </c>
    </row>
    <row r="1249" ht="17.1" customHeight="1" spans="1:12">
      <c r="A1249" s="6"/>
      <c r="B1249" s="7"/>
      <c r="C1249" s="8" t="s">
        <v>1331</v>
      </c>
      <c r="D1249" s="8" t="s">
        <v>1332</v>
      </c>
      <c r="E1249" s="9" t="s">
        <v>1322</v>
      </c>
      <c r="F1249" s="10" t="s">
        <v>1322</v>
      </c>
      <c r="G1249" s="10">
        <v>1</v>
      </c>
      <c r="H1249" s="11">
        <v>0</v>
      </c>
      <c r="I1249" s="11">
        <v>0.45</v>
      </c>
      <c r="J1249" s="14" t="s">
        <v>1310</v>
      </c>
      <c r="K1249" s="15"/>
      <c r="L1249" s="16">
        <v>43831</v>
      </c>
    </row>
    <row r="1250" ht="17.1" customHeight="1" spans="1:12">
      <c r="A1250" s="6" t="s">
        <v>291</v>
      </c>
      <c r="B1250" s="7" t="s">
        <v>1305</v>
      </c>
      <c r="C1250" s="8" t="s">
        <v>1314</v>
      </c>
      <c r="D1250" s="8" t="s">
        <v>1315</v>
      </c>
      <c r="E1250" s="9" t="s">
        <v>2194</v>
      </c>
      <c r="F1250" s="10" t="s">
        <v>1313</v>
      </c>
      <c r="G1250" s="10">
        <v>1</v>
      </c>
      <c r="H1250" s="11">
        <v>0</v>
      </c>
      <c r="I1250" s="11">
        <v>4</v>
      </c>
      <c r="J1250" s="14" t="s">
        <v>1310</v>
      </c>
      <c r="K1250" s="15"/>
      <c r="L1250" s="16">
        <v>43850</v>
      </c>
    </row>
    <row r="1251" ht="24.2" customHeight="1" spans="1:12">
      <c r="A1251" s="6"/>
      <c r="B1251" s="7"/>
      <c r="C1251" s="8" t="s">
        <v>1357</v>
      </c>
      <c r="D1251" s="8" t="s">
        <v>1358</v>
      </c>
      <c r="E1251" s="9" t="s">
        <v>2194</v>
      </c>
      <c r="F1251" s="10" t="s">
        <v>1313</v>
      </c>
      <c r="G1251" s="10">
        <v>1</v>
      </c>
      <c r="H1251" s="11">
        <v>0</v>
      </c>
      <c r="I1251" s="11">
        <v>1</v>
      </c>
      <c r="J1251" s="14" t="s">
        <v>1310</v>
      </c>
      <c r="K1251" s="15"/>
      <c r="L1251" s="16">
        <v>43850</v>
      </c>
    </row>
    <row r="1252" ht="17.1" customHeight="1" spans="1:12">
      <c r="A1252" s="6"/>
      <c r="B1252" s="7"/>
      <c r="C1252" s="8" t="s">
        <v>1338</v>
      </c>
      <c r="D1252" s="8" t="s">
        <v>1339</v>
      </c>
      <c r="E1252" s="9" t="s">
        <v>2194</v>
      </c>
      <c r="F1252" s="10" t="s">
        <v>1313</v>
      </c>
      <c r="G1252" s="10">
        <v>1</v>
      </c>
      <c r="H1252" s="11">
        <v>0</v>
      </c>
      <c r="I1252" s="11">
        <v>0.5</v>
      </c>
      <c r="J1252" s="14" t="s">
        <v>1310</v>
      </c>
      <c r="K1252" s="15"/>
      <c r="L1252" s="16">
        <v>43850</v>
      </c>
    </row>
    <row r="1253" ht="22.7" customHeight="1" spans="1:12">
      <c r="A1253" s="6"/>
      <c r="B1253" s="7"/>
      <c r="C1253" s="8" t="s">
        <v>1323</v>
      </c>
      <c r="D1253" s="8" t="s">
        <v>1324</v>
      </c>
      <c r="E1253" s="9" t="s">
        <v>2183</v>
      </c>
      <c r="F1253" s="10" t="s">
        <v>1313</v>
      </c>
      <c r="G1253" s="10">
        <v>1</v>
      </c>
      <c r="H1253" s="11">
        <v>0</v>
      </c>
      <c r="I1253" s="11">
        <v>0.5</v>
      </c>
      <c r="J1253" s="14" t="s">
        <v>1310</v>
      </c>
      <c r="K1253" s="15"/>
      <c r="L1253" s="16">
        <v>43772</v>
      </c>
    </row>
    <row r="1254" ht="17.1" customHeight="1" spans="1:12">
      <c r="A1254" s="6"/>
      <c r="B1254" s="7"/>
      <c r="C1254" s="8" t="s">
        <v>1336</v>
      </c>
      <c r="D1254" s="8" t="s">
        <v>1337</v>
      </c>
      <c r="E1254" s="9" t="s">
        <v>2194</v>
      </c>
      <c r="F1254" s="10" t="s">
        <v>1313</v>
      </c>
      <c r="G1254" s="10">
        <v>1</v>
      </c>
      <c r="H1254" s="11">
        <v>0</v>
      </c>
      <c r="I1254" s="11">
        <v>5</v>
      </c>
      <c r="J1254" s="14" t="s">
        <v>1310</v>
      </c>
      <c r="K1254" s="15"/>
      <c r="L1254" s="16">
        <v>43850</v>
      </c>
    </row>
    <row r="1255" ht="24.2" customHeight="1" spans="1:12">
      <c r="A1255" s="6" t="s">
        <v>293</v>
      </c>
      <c r="B1255" s="7" t="s">
        <v>1305</v>
      </c>
      <c r="C1255" s="8" t="s">
        <v>1357</v>
      </c>
      <c r="D1255" s="8" t="s">
        <v>1358</v>
      </c>
      <c r="E1255" s="9" t="s">
        <v>2178</v>
      </c>
      <c r="F1255" s="10" t="s">
        <v>1416</v>
      </c>
      <c r="G1255" s="10">
        <v>1</v>
      </c>
      <c r="H1255" s="11">
        <v>0</v>
      </c>
      <c r="I1255" s="11">
        <v>1.5</v>
      </c>
      <c r="J1255" s="14" t="s">
        <v>1310</v>
      </c>
      <c r="K1255" s="15"/>
      <c r="L1255" s="16">
        <v>43845</v>
      </c>
    </row>
    <row r="1256" ht="17.1" customHeight="1" spans="1:12">
      <c r="A1256" s="6"/>
      <c r="B1256" s="7"/>
      <c r="C1256" s="8" t="s">
        <v>1336</v>
      </c>
      <c r="D1256" s="8" t="s">
        <v>1337</v>
      </c>
      <c r="E1256" s="9" t="s">
        <v>2178</v>
      </c>
      <c r="F1256" s="10" t="s">
        <v>1416</v>
      </c>
      <c r="G1256" s="10">
        <v>1</v>
      </c>
      <c r="H1256" s="11">
        <v>0</v>
      </c>
      <c r="I1256" s="11">
        <v>2</v>
      </c>
      <c r="J1256" s="14" t="s">
        <v>1310</v>
      </c>
      <c r="K1256" s="15"/>
      <c r="L1256" s="16">
        <v>43845</v>
      </c>
    </row>
    <row r="1257" ht="24.2" customHeight="1" spans="1:12">
      <c r="A1257" s="6" t="s">
        <v>295</v>
      </c>
      <c r="B1257" s="7" t="s">
        <v>1305</v>
      </c>
      <c r="C1257" s="8" t="s">
        <v>1479</v>
      </c>
      <c r="D1257" s="8" t="s">
        <v>1480</v>
      </c>
      <c r="E1257" s="9" t="s">
        <v>1429</v>
      </c>
      <c r="F1257" s="10" t="s">
        <v>1313</v>
      </c>
      <c r="G1257" s="10">
        <v>1</v>
      </c>
      <c r="H1257" s="11">
        <v>0</v>
      </c>
      <c r="I1257" s="11">
        <v>12</v>
      </c>
      <c r="J1257" s="14" t="s">
        <v>1310</v>
      </c>
      <c r="K1257" s="15"/>
      <c r="L1257" s="16">
        <v>44012</v>
      </c>
    </row>
    <row r="1258" ht="17.1" customHeight="1" spans="1:12">
      <c r="A1258" s="6"/>
      <c r="B1258" s="7"/>
      <c r="C1258" s="8" t="s">
        <v>1345</v>
      </c>
      <c r="D1258" s="8" t="s">
        <v>1346</v>
      </c>
      <c r="E1258" s="9" t="s">
        <v>1723</v>
      </c>
      <c r="F1258" s="10" t="s">
        <v>1309</v>
      </c>
      <c r="G1258" s="10">
        <v>1</v>
      </c>
      <c r="H1258" s="11">
        <v>0</v>
      </c>
      <c r="I1258" s="11">
        <v>0.6</v>
      </c>
      <c r="J1258" s="14" t="s">
        <v>1310</v>
      </c>
      <c r="K1258" s="15"/>
      <c r="L1258" s="16">
        <v>44074</v>
      </c>
    </row>
    <row r="1259" ht="17.1" customHeight="1" spans="1:12">
      <c r="A1259" s="6"/>
      <c r="B1259" s="7"/>
      <c r="C1259" s="8" t="s">
        <v>1318</v>
      </c>
      <c r="D1259" s="8" t="s">
        <v>1319</v>
      </c>
      <c r="E1259" s="9" t="s">
        <v>1722</v>
      </c>
      <c r="F1259" s="10" t="s">
        <v>1309</v>
      </c>
      <c r="G1259" s="10">
        <v>3</v>
      </c>
      <c r="H1259" s="11">
        <v>0</v>
      </c>
      <c r="I1259" s="11">
        <v>1.8</v>
      </c>
      <c r="J1259" s="14" t="s">
        <v>1310</v>
      </c>
      <c r="K1259" s="15"/>
      <c r="L1259" s="16">
        <v>44012</v>
      </c>
    </row>
    <row r="1260" ht="17.1" customHeight="1" spans="1:12">
      <c r="A1260" s="6"/>
      <c r="B1260" s="7"/>
      <c r="C1260" s="8" t="s">
        <v>1342</v>
      </c>
      <c r="D1260" s="8" t="s">
        <v>1343</v>
      </c>
      <c r="E1260" s="9" t="s">
        <v>2195</v>
      </c>
      <c r="F1260" s="10" t="s">
        <v>1309</v>
      </c>
      <c r="G1260" s="10">
        <v>5</v>
      </c>
      <c r="H1260" s="11">
        <v>0</v>
      </c>
      <c r="I1260" s="11">
        <v>3.5</v>
      </c>
      <c r="J1260" s="14" t="s">
        <v>1310</v>
      </c>
      <c r="K1260" s="15"/>
      <c r="L1260" s="16">
        <v>44012</v>
      </c>
    </row>
    <row r="1261" ht="24.2" customHeight="1" spans="1:12">
      <c r="A1261" s="6"/>
      <c r="B1261" s="7"/>
      <c r="C1261" s="8" t="s">
        <v>1520</v>
      </c>
      <c r="D1261" s="8" t="s">
        <v>1521</v>
      </c>
      <c r="E1261" s="9" t="s">
        <v>1429</v>
      </c>
      <c r="F1261" s="10" t="s">
        <v>1416</v>
      </c>
      <c r="G1261" s="10">
        <v>1</v>
      </c>
      <c r="H1261" s="11">
        <v>0</v>
      </c>
      <c r="I1261" s="11">
        <v>5</v>
      </c>
      <c r="J1261" s="14" t="s">
        <v>1310</v>
      </c>
      <c r="K1261" s="15"/>
      <c r="L1261" s="16">
        <v>44196</v>
      </c>
    </row>
    <row r="1262" ht="17.1" customHeight="1" spans="1:12">
      <c r="A1262" s="27" t="s">
        <v>297</v>
      </c>
      <c r="B1262" s="34" t="s">
        <v>1305</v>
      </c>
      <c r="C1262" s="8" t="s">
        <v>1618</v>
      </c>
      <c r="D1262" s="8" t="s">
        <v>1619</v>
      </c>
      <c r="E1262" s="9" t="s">
        <v>1595</v>
      </c>
      <c r="F1262" s="10" t="s">
        <v>1309</v>
      </c>
      <c r="G1262" s="10">
        <v>3</v>
      </c>
      <c r="H1262" s="11">
        <v>0</v>
      </c>
      <c r="I1262" s="11">
        <v>0.6</v>
      </c>
      <c r="J1262" s="14" t="s">
        <v>1310</v>
      </c>
      <c r="K1262" s="15"/>
      <c r="L1262" s="16">
        <v>43831</v>
      </c>
    </row>
    <row r="1263" ht="17.1" customHeight="1" spans="1:12">
      <c r="A1263" s="27"/>
      <c r="B1263" s="27"/>
      <c r="C1263" s="8" t="s">
        <v>1306</v>
      </c>
      <c r="D1263" s="8" t="s">
        <v>1307</v>
      </c>
      <c r="E1263" s="9" t="s">
        <v>1595</v>
      </c>
      <c r="F1263" s="10" t="s">
        <v>1309</v>
      </c>
      <c r="G1263" s="10">
        <v>3</v>
      </c>
      <c r="H1263" s="11">
        <v>0</v>
      </c>
      <c r="I1263" s="11">
        <v>0.45</v>
      </c>
      <c r="J1263" s="14" t="s">
        <v>1310</v>
      </c>
      <c r="K1263" s="15"/>
      <c r="L1263" s="16">
        <v>43831</v>
      </c>
    </row>
    <row r="1264" ht="17.1" customHeight="1" spans="1:12">
      <c r="A1264" s="27"/>
      <c r="B1264" s="27"/>
      <c r="C1264" s="8" t="s">
        <v>1329</v>
      </c>
      <c r="D1264" s="8" t="s">
        <v>1330</v>
      </c>
      <c r="E1264" s="9" t="s">
        <v>1595</v>
      </c>
      <c r="F1264" s="10" t="s">
        <v>1309</v>
      </c>
      <c r="G1264" s="10">
        <v>3</v>
      </c>
      <c r="H1264" s="11">
        <v>0</v>
      </c>
      <c r="I1264" s="11">
        <v>1.2</v>
      </c>
      <c r="J1264" s="14" t="s">
        <v>1310</v>
      </c>
      <c r="K1264" s="15"/>
      <c r="L1264" s="16">
        <v>43831</v>
      </c>
    </row>
    <row r="1265" ht="17.1" customHeight="1" spans="1:12">
      <c r="A1265" s="27"/>
      <c r="B1265" s="27"/>
      <c r="C1265" s="8" t="s">
        <v>1320</v>
      </c>
      <c r="D1265" s="8" t="s">
        <v>1321</v>
      </c>
      <c r="E1265" s="9" t="s">
        <v>1595</v>
      </c>
      <c r="F1265" s="10" t="s">
        <v>1309</v>
      </c>
      <c r="G1265" s="10">
        <v>1</v>
      </c>
      <c r="H1265" s="11">
        <v>0</v>
      </c>
      <c r="I1265" s="11">
        <v>1</v>
      </c>
      <c r="J1265" s="14" t="s">
        <v>1310</v>
      </c>
      <c r="K1265" s="15"/>
      <c r="L1265" s="16">
        <v>43831</v>
      </c>
    </row>
    <row r="1266" ht="17.1" customHeight="1" spans="1:12">
      <c r="A1266" s="27"/>
      <c r="B1266" s="27"/>
      <c r="C1266" s="8" t="s">
        <v>1327</v>
      </c>
      <c r="D1266" s="8" t="s">
        <v>1328</v>
      </c>
      <c r="E1266" s="9" t="s">
        <v>1595</v>
      </c>
      <c r="F1266" s="10" t="s">
        <v>1309</v>
      </c>
      <c r="G1266" s="10">
        <v>3</v>
      </c>
      <c r="H1266" s="11">
        <v>0</v>
      </c>
      <c r="I1266" s="11">
        <v>0.39</v>
      </c>
      <c r="J1266" s="14" t="s">
        <v>1310</v>
      </c>
      <c r="K1266" s="15"/>
      <c r="L1266" s="16">
        <v>43831</v>
      </c>
    </row>
    <row r="1267" ht="17.1" customHeight="1" spans="1:12">
      <c r="A1267" s="27"/>
      <c r="B1267" s="27"/>
      <c r="C1267" s="8" t="s">
        <v>1342</v>
      </c>
      <c r="D1267" s="8" t="s">
        <v>1343</v>
      </c>
      <c r="E1267" s="9" t="s">
        <v>1595</v>
      </c>
      <c r="F1267" s="10" t="s">
        <v>1322</v>
      </c>
      <c r="G1267" s="10">
        <v>5</v>
      </c>
      <c r="H1267" s="11">
        <v>0</v>
      </c>
      <c r="I1267" s="11">
        <v>2.25</v>
      </c>
      <c r="J1267" s="14" t="s">
        <v>1310</v>
      </c>
      <c r="K1267" s="15"/>
      <c r="L1267" s="16">
        <v>43831</v>
      </c>
    </row>
    <row r="1268" ht="51" customHeight="1" spans="1:12">
      <c r="A1268" s="27"/>
      <c r="B1268" s="27"/>
      <c r="C1268" s="8" t="s">
        <v>1352</v>
      </c>
      <c r="D1268" s="8" t="s">
        <v>1353</v>
      </c>
      <c r="E1268" s="9" t="s">
        <v>1595</v>
      </c>
      <c r="F1268" s="10" t="s">
        <v>1621</v>
      </c>
      <c r="G1268" s="10">
        <v>1</v>
      </c>
      <c r="H1268" s="11">
        <v>0</v>
      </c>
      <c r="I1268" s="11">
        <v>45.5</v>
      </c>
      <c r="J1268" s="14" t="s">
        <v>1310</v>
      </c>
      <c r="K1268" s="15" t="s">
        <v>2196</v>
      </c>
      <c r="L1268" s="16">
        <v>43831</v>
      </c>
    </row>
    <row r="1269" ht="17.1" customHeight="1" spans="1:12">
      <c r="A1269" s="27"/>
      <c r="B1269" s="27"/>
      <c r="C1269" s="8" t="s">
        <v>1323</v>
      </c>
      <c r="D1269" s="8" t="s">
        <v>1324</v>
      </c>
      <c r="E1269" s="9" t="s">
        <v>1595</v>
      </c>
      <c r="F1269" s="10" t="s">
        <v>1313</v>
      </c>
      <c r="G1269" s="10">
        <v>35</v>
      </c>
      <c r="H1269" s="11">
        <v>0</v>
      </c>
      <c r="I1269" s="11">
        <v>1.4</v>
      </c>
      <c r="J1269" s="14" t="s">
        <v>1310</v>
      </c>
      <c r="K1269" s="15"/>
      <c r="L1269" s="16">
        <v>43831</v>
      </c>
    </row>
    <row r="1270" ht="17.1" customHeight="1" spans="1:12">
      <c r="A1270" s="33"/>
      <c r="B1270" s="33"/>
      <c r="C1270" s="8" t="s">
        <v>1345</v>
      </c>
      <c r="D1270" s="8" t="s">
        <v>1346</v>
      </c>
      <c r="E1270" s="9" t="s">
        <v>1595</v>
      </c>
      <c r="F1270" s="10" t="s">
        <v>1309</v>
      </c>
      <c r="G1270" s="10">
        <v>5</v>
      </c>
      <c r="H1270" s="11">
        <v>0</v>
      </c>
      <c r="I1270" s="11">
        <v>1.25</v>
      </c>
      <c r="J1270" s="14" t="s">
        <v>1310</v>
      </c>
      <c r="K1270" s="15"/>
      <c r="L1270" s="16">
        <v>43831</v>
      </c>
    </row>
    <row r="1271" ht="18.95" customHeight="1" spans="1:12">
      <c r="A1271" s="27" t="s">
        <v>297</v>
      </c>
      <c r="B1271" s="34" t="s">
        <v>1305</v>
      </c>
      <c r="C1271" s="8" t="s">
        <v>1348</v>
      </c>
      <c r="D1271" s="8" t="s">
        <v>1349</v>
      </c>
      <c r="E1271" s="9" t="s">
        <v>1595</v>
      </c>
      <c r="F1271" s="10" t="s">
        <v>1309</v>
      </c>
      <c r="G1271" s="10">
        <v>1</v>
      </c>
      <c r="H1271" s="11">
        <v>0</v>
      </c>
      <c r="I1271" s="11">
        <v>0.35</v>
      </c>
      <c r="J1271" s="14" t="s">
        <v>1310</v>
      </c>
      <c r="K1271" s="15"/>
      <c r="L1271" s="16">
        <v>43831</v>
      </c>
    </row>
    <row r="1272" ht="18.95" customHeight="1" spans="1:12">
      <c r="A1272" s="27"/>
      <c r="B1272" s="27"/>
      <c r="C1272" s="8" t="s">
        <v>1316</v>
      </c>
      <c r="D1272" s="8" t="s">
        <v>1317</v>
      </c>
      <c r="E1272" s="9" t="s">
        <v>1595</v>
      </c>
      <c r="F1272" s="10" t="s">
        <v>1309</v>
      </c>
      <c r="G1272" s="10">
        <v>2</v>
      </c>
      <c r="H1272" s="11">
        <v>0</v>
      </c>
      <c r="I1272" s="11">
        <v>0.7</v>
      </c>
      <c r="J1272" s="14" t="s">
        <v>1310</v>
      </c>
      <c r="K1272" s="15"/>
      <c r="L1272" s="16">
        <v>43831</v>
      </c>
    </row>
    <row r="1273" ht="18.95" customHeight="1" spans="1:12">
      <c r="A1273" s="27"/>
      <c r="B1273" s="27"/>
      <c r="C1273" s="8" t="s">
        <v>1338</v>
      </c>
      <c r="D1273" s="8" t="s">
        <v>1339</v>
      </c>
      <c r="E1273" s="9" t="s">
        <v>1595</v>
      </c>
      <c r="F1273" s="10" t="s">
        <v>1313</v>
      </c>
      <c r="G1273" s="10">
        <v>1</v>
      </c>
      <c r="H1273" s="11">
        <v>0</v>
      </c>
      <c r="I1273" s="11">
        <v>3.5</v>
      </c>
      <c r="J1273" s="14" t="s">
        <v>1310</v>
      </c>
      <c r="K1273" s="15"/>
      <c r="L1273" s="16">
        <v>43831</v>
      </c>
    </row>
    <row r="1274" ht="30.95" customHeight="1" spans="1:12">
      <c r="A1274" s="27"/>
      <c r="B1274" s="27"/>
      <c r="C1274" s="8" t="s">
        <v>1417</v>
      </c>
      <c r="D1274" s="8" t="s">
        <v>1418</v>
      </c>
      <c r="E1274" s="9" t="s">
        <v>1595</v>
      </c>
      <c r="F1274" s="10" t="s">
        <v>1621</v>
      </c>
      <c r="G1274" s="10">
        <v>1</v>
      </c>
      <c r="H1274" s="11">
        <v>0</v>
      </c>
      <c r="I1274" s="11">
        <v>18.32</v>
      </c>
      <c r="J1274" s="14" t="s">
        <v>1310</v>
      </c>
      <c r="K1274" s="15" t="s">
        <v>2197</v>
      </c>
      <c r="L1274" s="16">
        <v>43831</v>
      </c>
    </row>
    <row r="1275" ht="32.1" customHeight="1" spans="1:12">
      <c r="A1275" s="27"/>
      <c r="B1275" s="27"/>
      <c r="C1275" s="8" t="s">
        <v>1421</v>
      </c>
      <c r="D1275" s="8" t="s">
        <v>1422</v>
      </c>
      <c r="E1275" s="9" t="s">
        <v>1595</v>
      </c>
      <c r="F1275" s="10" t="s">
        <v>1621</v>
      </c>
      <c r="G1275" s="10">
        <v>1</v>
      </c>
      <c r="H1275" s="11">
        <v>0</v>
      </c>
      <c r="I1275" s="11">
        <v>2</v>
      </c>
      <c r="J1275" s="14" t="s">
        <v>1310</v>
      </c>
      <c r="K1275" s="15" t="s">
        <v>2198</v>
      </c>
      <c r="L1275" s="16">
        <v>43831</v>
      </c>
    </row>
    <row r="1276" ht="45" customHeight="1" spans="1:12">
      <c r="A1276" s="27"/>
      <c r="B1276" s="27"/>
      <c r="C1276" s="8" t="s">
        <v>1384</v>
      </c>
      <c r="D1276" s="8" t="s">
        <v>1385</v>
      </c>
      <c r="E1276" s="9" t="s">
        <v>1595</v>
      </c>
      <c r="F1276" s="10" t="s">
        <v>1621</v>
      </c>
      <c r="G1276" s="10">
        <v>1</v>
      </c>
      <c r="H1276" s="11">
        <v>0</v>
      </c>
      <c r="I1276" s="11">
        <v>25</v>
      </c>
      <c r="J1276" s="14" t="s">
        <v>1310</v>
      </c>
      <c r="K1276" s="15" t="s">
        <v>2199</v>
      </c>
      <c r="L1276" s="16">
        <v>43831</v>
      </c>
    </row>
    <row r="1277" ht="18.95" customHeight="1" spans="1:12">
      <c r="A1277" s="27"/>
      <c r="B1277" s="27"/>
      <c r="C1277" s="8" t="s">
        <v>1336</v>
      </c>
      <c r="D1277" s="8" t="s">
        <v>1337</v>
      </c>
      <c r="E1277" s="9" t="s">
        <v>1595</v>
      </c>
      <c r="F1277" s="10" t="s">
        <v>1359</v>
      </c>
      <c r="G1277" s="10">
        <v>5</v>
      </c>
      <c r="H1277" s="11">
        <v>0</v>
      </c>
      <c r="I1277" s="11">
        <v>5</v>
      </c>
      <c r="J1277" s="14" t="s">
        <v>1310</v>
      </c>
      <c r="K1277" s="15"/>
      <c r="L1277" s="16">
        <v>43831</v>
      </c>
    </row>
    <row r="1278" ht="18.95" customHeight="1" spans="1:12">
      <c r="A1278" s="27"/>
      <c r="B1278" s="27"/>
      <c r="C1278" s="8" t="s">
        <v>1318</v>
      </c>
      <c r="D1278" s="8" t="s">
        <v>1319</v>
      </c>
      <c r="E1278" s="9" t="s">
        <v>1595</v>
      </c>
      <c r="F1278" s="10" t="s">
        <v>1309</v>
      </c>
      <c r="G1278" s="10">
        <v>10</v>
      </c>
      <c r="H1278" s="11">
        <v>0</v>
      </c>
      <c r="I1278" s="11">
        <v>5.5</v>
      </c>
      <c r="J1278" s="14" t="s">
        <v>1310</v>
      </c>
      <c r="K1278" s="15"/>
      <c r="L1278" s="16">
        <v>43831</v>
      </c>
    </row>
    <row r="1279" ht="18.95" customHeight="1" spans="1:12">
      <c r="A1279" s="33"/>
      <c r="B1279" s="33"/>
      <c r="C1279" s="8" t="s">
        <v>1331</v>
      </c>
      <c r="D1279" s="8" t="s">
        <v>1332</v>
      </c>
      <c r="E1279" s="9" t="s">
        <v>1595</v>
      </c>
      <c r="F1279" s="10" t="s">
        <v>1309</v>
      </c>
      <c r="G1279" s="10">
        <v>5</v>
      </c>
      <c r="H1279" s="11">
        <v>0</v>
      </c>
      <c r="I1279" s="11">
        <v>3.5</v>
      </c>
      <c r="J1279" s="14" t="s">
        <v>1310</v>
      </c>
      <c r="K1279" s="15"/>
      <c r="L1279" s="16">
        <v>43831</v>
      </c>
    </row>
    <row r="1280" ht="32.1" customHeight="1" spans="1:12">
      <c r="A1280" s="6" t="s">
        <v>299</v>
      </c>
      <c r="B1280" s="7" t="s">
        <v>1305</v>
      </c>
      <c r="C1280" s="8" t="s">
        <v>2200</v>
      </c>
      <c r="D1280" s="8" t="s">
        <v>2201</v>
      </c>
      <c r="E1280" s="9" t="s">
        <v>1595</v>
      </c>
      <c r="F1280" s="10" t="s">
        <v>1313</v>
      </c>
      <c r="G1280" s="10">
        <v>1</v>
      </c>
      <c r="H1280" s="11">
        <v>0.5</v>
      </c>
      <c r="I1280" s="11">
        <v>5000</v>
      </c>
      <c r="J1280" s="14" t="s">
        <v>1310</v>
      </c>
      <c r="K1280" s="15"/>
      <c r="L1280" s="16">
        <v>43952</v>
      </c>
    </row>
    <row r="1281" ht="22.7" customHeight="1" spans="1:12">
      <c r="A1281" s="6" t="s">
        <v>301</v>
      </c>
      <c r="B1281" s="7" t="s">
        <v>1305</v>
      </c>
      <c r="C1281" s="8" t="s">
        <v>1410</v>
      </c>
      <c r="D1281" s="8" t="s">
        <v>1411</v>
      </c>
      <c r="E1281" s="9" t="s">
        <v>2202</v>
      </c>
      <c r="F1281" s="10" t="s">
        <v>1341</v>
      </c>
      <c r="G1281" s="10">
        <v>1</v>
      </c>
      <c r="H1281" s="11">
        <v>0.01</v>
      </c>
      <c r="I1281" s="11">
        <v>90</v>
      </c>
      <c r="J1281" s="14" t="s">
        <v>1310</v>
      </c>
      <c r="K1281" s="15"/>
      <c r="L1281" s="16">
        <v>43831</v>
      </c>
    </row>
    <row r="1282" ht="24.2" customHeight="1" spans="1:12">
      <c r="A1282" s="6"/>
      <c r="B1282" s="7"/>
      <c r="C1282" s="8" t="s">
        <v>2203</v>
      </c>
      <c r="D1282" s="8" t="s">
        <v>2204</v>
      </c>
      <c r="E1282" s="9" t="s">
        <v>1374</v>
      </c>
      <c r="F1282" s="10" t="s">
        <v>1322</v>
      </c>
      <c r="G1282" s="10">
        <v>4</v>
      </c>
      <c r="H1282" s="11">
        <v>0</v>
      </c>
      <c r="I1282" s="11">
        <v>1</v>
      </c>
      <c r="J1282" s="14" t="s">
        <v>1310</v>
      </c>
      <c r="K1282" s="15"/>
      <c r="L1282" s="16">
        <v>43831</v>
      </c>
    </row>
    <row r="1283" ht="33.95" customHeight="1" spans="1:12">
      <c r="A1283" s="6"/>
      <c r="B1283" s="7"/>
      <c r="C1283" s="8" t="s">
        <v>1427</v>
      </c>
      <c r="D1283" s="8" t="s">
        <v>1428</v>
      </c>
      <c r="E1283" s="9" t="s">
        <v>2205</v>
      </c>
      <c r="F1283" s="10" t="s">
        <v>1373</v>
      </c>
      <c r="G1283" s="10">
        <v>1</v>
      </c>
      <c r="H1283" s="11">
        <v>0</v>
      </c>
      <c r="I1283" s="11">
        <v>30</v>
      </c>
      <c r="J1283" s="14" t="s">
        <v>1310</v>
      </c>
      <c r="K1283" s="15"/>
      <c r="L1283" s="16">
        <v>43819</v>
      </c>
    </row>
    <row r="1284" ht="22.7" customHeight="1" spans="1:12">
      <c r="A1284" s="6"/>
      <c r="B1284" s="7"/>
      <c r="C1284" s="8" t="s">
        <v>1345</v>
      </c>
      <c r="D1284" s="8" t="s">
        <v>1346</v>
      </c>
      <c r="E1284" s="9" t="s">
        <v>1346</v>
      </c>
      <c r="F1284" s="10" t="s">
        <v>1322</v>
      </c>
      <c r="G1284" s="10">
        <v>3</v>
      </c>
      <c r="H1284" s="11">
        <v>0</v>
      </c>
      <c r="I1284" s="11">
        <v>3</v>
      </c>
      <c r="J1284" s="14" t="s">
        <v>1310</v>
      </c>
      <c r="K1284" s="15"/>
      <c r="L1284" s="16">
        <v>43831</v>
      </c>
    </row>
    <row r="1285" ht="20.1" customHeight="1" spans="1:12">
      <c r="A1285" s="6"/>
      <c r="B1285" s="7"/>
      <c r="C1285" s="8" t="s">
        <v>1336</v>
      </c>
      <c r="D1285" s="8" t="s">
        <v>1337</v>
      </c>
      <c r="E1285" s="9" t="s">
        <v>1337</v>
      </c>
      <c r="F1285" s="10" t="s">
        <v>1313</v>
      </c>
      <c r="G1285" s="10">
        <v>10</v>
      </c>
      <c r="H1285" s="11">
        <v>0</v>
      </c>
      <c r="I1285" s="11">
        <v>20</v>
      </c>
      <c r="J1285" s="14" t="s">
        <v>1310</v>
      </c>
      <c r="K1285" s="15"/>
      <c r="L1285" s="16">
        <v>43831</v>
      </c>
    </row>
    <row r="1286" ht="20.1" customHeight="1" spans="1:12">
      <c r="A1286" s="6"/>
      <c r="B1286" s="7"/>
      <c r="C1286" s="8" t="s">
        <v>1323</v>
      </c>
      <c r="D1286" s="8" t="s">
        <v>1324</v>
      </c>
      <c r="E1286" s="9" t="s">
        <v>2206</v>
      </c>
      <c r="F1286" s="10" t="s">
        <v>1326</v>
      </c>
      <c r="G1286" s="10">
        <v>500</v>
      </c>
      <c r="H1286" s="11">
        <v>0</v>
      </c>
      <c r="I1286" s="11">
        <v>20</v>
      </c>
      <c r="J1286" s="14" t="s">
        <v>1310</v>
      </c>
      <c r="K1286" s="15"/>
      <c r="L1286" s="16">
        <v>43831</v>
      </c>
    </row>
    <row r="1287" ht="20.1" customHeight="1" spans="1:12">
      <c r="A1287" s="6"/>
      <c r="B1287" s="7"/>
      <c r="C1287" s="8" t="s">
        <v>1338</v>
      </c>
      <c r="D1287" s="8" t="s">
        <v>1339</v>
      </c>
      <c r="E1287" s="9" t="s">
        <v>2207</v>
      </c>
      <c r="F1287" s="10" t="s">
        <v>1341</v>
      </c>
      <c r="G1287" s="10">
        <v>400</v>
      </c>
      <c r="H1287" s="11">
        <v>0</v>
      </c>
      <c r="I1287" s="11">
        <v>16</v>
      </c>
      <c r="J1287" s="14" t="s">
        <v>1310</v>
      </c>
      <c r="K1287" s="15"/>
      <c r="L1287" s="16">
        <v>43831</v>
      </c>
    </row>
    <row r="1288" ht="20.1" customHeight="1" spans="1:12">
      <c r="A1288" s="6"/>
      <c r="B1288" s="7"/>
      <c r="C1288" s="8" t="s">
        <v>1318</v>
      </c>
      <c r="D1288" s="8" t="s">
        <v>1319</v>
      </c>
      <c r="E1288" s="9" t="s">
        <v>1574</v>
      </c>
      <c r="F1288" s="10" t="s">
        <v>1373</v>
      </c>
      <c r="G1288" s="10">
        <v>30</v>
      </c>
      <c r="H1288" s="11">
        <v>0</v>
      </c>
      <c r="I1288" s="11">
        <v>24</v>
      </c>
      <c r="J1288" s="14" t="s">
        <v>1310</v>
      </c>
      <c r="K1288" s="15"/>
      <c r="L1288" s="16">
        <v>43831</v>
      </c>
    </row>
    <row r="1289" ht="33.95" customHeight="1" spans="1:12">
      <c r="A1289" s="6"/>
      <c r="B1289" s="7"/>
      <c r="C1289" s="8" t="s">
        <v>1421</v>
      </c>
      <c r="D1289" s="8" t="s">
        <v>1422</v>
      </c>
      <c r="E1289" s="9" t="s">
        <v>2208</v>
      </c>
      <c r="F1289" s="10" t="s">
        <v>1621</v>
      </c>
      <c r="G1289" s="10">
        <v>1</v>
      </c>
      <c r="H1289" s="11">
        <v>0</v>
      </c>
      <c r="I1289" s="11">
        <v>3</v>
      </c>
      <c r="J1289" s="14" t="s">
        <v>1310</v>
      </c>
      <c r="K1289" s="15"/>
      <c r="L1289" s="16">
        <v>43831</v>
      </c>
    </row>
    <row r="1290" ht="22.7" customHeight="1" spans="1:12">
      <c r="A1290" s="6"/>
      <c r="B1290" s="7"/>
      <c r="C1290" s="8" t="s">
        <v>1331</v>
      </c>
      <c r="D1290" s="8" t="s">
        <v>1332</v>
      </c>
      <c r="E1290" s="9" t="s">
        <v>1522</v>
      </c>
      <c r="F1290" s="10" t="s">
        <v>1322</v>
      </c>
      <c r="G1290" s="10">
        <v>5</v>
      </c>
      <c r="H1290" s="11">
        <v>0</v>
      </c>
      <c r="I1290" s="11">
        <v>3.5</v>
      </c>
      <c r="J1290" s="14" t="s">
        <v>1310</v>
      </c>
      <c r="K1290" s="15"/>
      <c r="L1290" s="16">
        <v>43831</v>
      </c>
    </row>
    <row r="1291" ht="24.2" customHeight="1" spans="1:12">
      <c r="A1291" s="6"/>
      <c r="B1291" s="7" t="s">
        <v>2209</v>
      </c>
      <c r="C1291" s="8" t="s">
        <v>1311</v>
      </c>
      <c r="D1291" s="8" t="s">
        <v>1312</v>
      </c>
      <c r="E1291" s="9" t="s">
        <v>1313</v>
      </c>
      <c r="F1291" s="10" t="s">
        <v>1313</v>
      </c>
      <c r="G1291" s="10">
        <v>0</v>
      </c>
      <c r="H1291" s="11">
        <v>0</v>
      </c>
      <c r="I1291" s="11">
        <v>0</v>
      </c>
      <c r="J1291" s="14" t="s">
        <v>1310</v>
      </c>
      <c r="K1291" s="15"/>
      <c r="L1291" s="16">
        <v>43831</v>
      </c>
    </row>
    <row r="1292" ht="60.4" customHeight="1" spans="1:12">
      <c r="A1292" s="6"/>
      <c r="B1292" s="7" t="s">
        <v>2210</v>
      </c>
      <c r="C1292" s="8" t="s">
        <v>2211</v>
      </c>
      <c r="D1292" s="8" t="s">
        <v>2212</v>
      </c>
      <c r="E1292" s="9" t="s">
        <v>1313</v>
      </c>
      <c r="F1292" s="10" t="s">
        <v>1313</v>
      </c>
      <c r="G1292" s="10">
        <v>0</v>
      </c>
      <c r="H1292" s="11">
        <v>0</v>
      </c>
      <c r="I1292" s="11">
        <v>0</v>
      </c>
      <c r="J1292" s="14" t="s">
        <v>1310</v>
      </c>
      <c r="K1292" s="15"/>
      <c r="L1292" s="16">
        <v>43831</v>
      </c>
    </row>
    <row r="1293" ht="42" customHeight="1" spans="1:12">
      <c r="A1293" s="6"/>
      <c r="B1293" s="7" t="s">
        <v>2213</v>
      </c>
      <c r="C1293" s="8" t="s">
        <v>1642</v>
      </c>
      <c r="D1293" s="8" t="s">
        <v>1643</v>
      </c>
      <c r="E1293" s="9" t="s">
        <v>1416</v>
      </c>
      <c r="F1293" s="10" t="s">
        <v>1416</v>
      </c>
      <c r="G1293" s="10">
        <v>0</v>
      </c>
      <c r="H1293" s="11">
        <v>0</v>
      </c>
      <c r="I1293" s="11">
        <v>0</v>
      </c>
      <c r="J1293" s="14" t="s">
        <v>1310</v>
      </c>
      <c r="K1293" s="15"/>
      <c r="L1293" s="16">
        <v>43831</v>
      </c>
    </row>
    <row r="1294" ht="39" customHeight="1" spans="1:12">
      <c r="A1294" s="6"/>
      <c r="B1294" s="7" t="s">
        <v>2214</v>
      </c>
      <c r="C1294" s="8" t="s">
        <v>2215</v>
      </c>
      <c r="D1294" s="8" t="s">
        <v>2216</v>
      </c>
      <c r="E1294" s="9" t="s">
        <v>1416</v>
      </c>
      <c r="F1294" s="10" t="s">
        <v>1416</v>
      </c>
      <c r="G1294" s="10">
        <v>1</v>
      </c>
      <c r="H1294" s="11">
        <v>0.01</v>
      </c>
      <c r="I1294" s="11">
        <v>100</v>
      </c>
      <c r="J1294" s="14" t="s">
        <v>1310</v>
      </c>
      <c r="K1294" s="15"/>
      <c r="L1294" s="16">
        <v>43831</v>
      </c>
    </row>
    <row r="1295" ht="51" customHeight="1" spans="1:12">
      <c r="A1295" s="6"/>
      <c r="B1295" s="7" t="s">
        <v>2217</v>
      </c>
      <c r="C1295" s="8" t="s">
        <v>1410</v>
      </c>
      <c r="D1295" s="8" t="s">
        <v>1411</v>
      </c>
      <c r="E1295" s="9" t="s">
        <v>1416</v>
      </c>
      <c r="F1295" s="10" t="s">
        <v>1416</v>
      </c>
      <c r="G1295" s="10">
        <v>1</v>
      </c>
      <c r="H1295" s="11">
        <v>0.01</v>
      </c>
      <c r="I1295" s="11">
        <v>124</v>
      </c>
      <c r="J1295" s="14" t="s">
        <v>1310</v>
      </c>
      <c r="K1295" s="15"/>
      <c r="L1295" s="16">
        <v>43831</v>
      </c>
    </row>
    <row r="1296" ht="39" customHeight="1" spans="1:12">
      <c r="A1296" s="6"/>
      <c r="B1296" s="7" t="s">
        <v>2218</v>
      </c>
      <c r="C1296" s="8" t="s">
        <v>1642</v>
      </c>
      <c r="D1296" s="8" t="s">
        <v>1643</v>
      </c>
      <c r="E1296" s="9" t="s">
        <v>1416</v>
      </c>
      <c r="F1296" s="10" t="s">
        <v>1416</v>
      </c>
      <c r="G1296" s="10">
        <v>0</v>
      </c>
      <c r="H1296" s="11">
        <v>0</v>
      </c>
      <c r="I1296" s="11">
        <v>0</v>
      </c>
      <c r="J1296" s="14" t="s">
        <v>1310</v>
      </c>
      <c r="K1296" s="15"/>
      <c r="L1296" s="16">
        <v>43831</v>
      </c>
    </row>
    <row r="1297" ht="36.2" customHeight="1" spans="1:12">
      <c r="A1297" s="6"/>
      <c r="B1297" s="7" t="s">
        <v>2219</v>
      </c>
      <c r="C1297" s="8" t="s">
        <v>1410</v>
      </c>
      <c r="D1297" s="8" t="s">
        <v>1411</v>
      </c>
      <c r="E1297" s="9" t="s">
        <v>1416</v>
      </c>
      <c r="F1297" s="10" t="s">
        <v>1416</v>
      </c>
      <c r="G1297" s="10">
        <v>1</v>
      </c>
      <c r="H1297" s="11">
        <v>0.01</v>
      </c>
      <c r="I1297" s="11">
        <v>124</v>
      </c>
      <c r="J1297" s="14" t="s">
        <v>1310</v>
      </c>
      <c r="K1297" s="15"/>
      <c r="L1297" s="16">
        <v>43831</v>
      </c>
    </row>
    <row r="1298" ht="23.1" customHeight="1" spans="1:12">
      <c r="A1298" s="6" t="s">
        <v>303</v>
      </c>
      <c r="B1298" s="7" t="s">
        <v>2220</v>
      </c>
      <c r="C1298" s="8" t="s">
        <v>2081</v>
      </c>
      <c r="D1298" s="8" t="s">
        <v>2082</v>
      </c>
      <c r="E1298" s="9" t="s">
        <v>2221</v>
      </c>
      <c r="F1298" s="10" t="s">
        <v>1313</v>
      </c>
      <c r="G1298" s="10">
        <v>1</v>
      </c>
      <c r="H1298" s="11">
        <v>0</v>
      </c>
      <c r="I1298" s="11">
        <v>8</v>
      </c>
      <c r="J1298" s="14" t="s">
        <v>1310</v>
      </c>
      <c r="K1298" s="15"/>
      <c r="L1298" s="16">
        <v>43831</v>
      </c>
    </row>
    <row r="1299" ht="23.1" customHeight="1" spans="1:12">
      <c r="A1299" s="6"/>
      <c r="B1299" s="7"/>
      <c r="C1299" s="8" t="s">
        <v>1336</v>
      </c>
      <c r="D1299" s="8" t="s">
        <v>1337</v>
      </c>
      <c r="E1299" s="9" t="s">
        <v>2222</v>
      </c>
      <c r="F1299" s="10" t="s">
        <v>1313</v>
      </c>
      <c r="G1299" s="10">
        <v>1</v>
      </c>
      <c r="H1299" s="11">
        <v>0</v>
      </c>
      <c r="I1299" s="11">
        <v>39</v>
      </c>
      <c r="J1299" s="14" t="s">
        <v>1310</v>
      </c>
      <c r="K1299" s="15"/>
      <c r="L1299" s="16">
        <v>43831</v>
      </c>
    </row>
    <row r="1300" ht="23.1" customHeight="1" spans="1:12">
      <c r="A1300" s="6"/>
      <c r="B1300" s="7"/>
      <c r="C1300" s="8" t="s">
        <v>1342</v>
      </c>
      <c r="D1300" s="8" t="s">
        <v>1343</v>
      </c>
      <c r="E1300" s="9" t="s">
        <v>2223</v>
      </c>
      <c r="F1300" s="10" t="s">
        <v>1309</v>
      </c>
      <c r="G1300" s="10">
        <v>3</v>
      </c>
      <c r="H1300" s="11">
        <v>0</v>
      </c>
      <c r="I1300" s="11">
        <v>2.4</v>
      </c>
      <c r="J1300" s="14" t="s">
        <v>1310</v>
      </c>
      <c r="K1300" s="15"/>
      <c r="L1300" s="16">
        <v>43831</v>
      </c>
    </row>
    <row r="1301" ht="30" customHeight="1" spans="1:12">
      <c r="A1301" s="6"/>
      <c r="B1301" s="7"/>
      <c r="C1301" s="8" t="s">
        <v>1357</v>
      </c>
      <c r="D1301" s="8" t="s">
        <v>1358</v>
      </c>
      <c r="E1301" s="9" t="s">
        <v>2026</v>
      </c>
      <c r="F1301" s="10" t="s">
        <v>1416</v>
      </c>
      <c r="G1301" s="10">
        <v>1</v>
      </c>
      <c r="H1301" s="11">
        <v>0</v>
      </c>
      <c r="I1301" s="11">
        <v>10</v>
      </c>
      <c r="J1301" s="14" t="s">
        <v>1310</v>
      </c>
      <c r="K1301" s="15"/>
      <c r="L1301" s="16">
        <v>43831</v>
      </c>
    </row>
    <row r="1302" ht="23.1" customHeight="1" spans="1:12">
      <c r="A1302" s="6"/>
      <c r="B1302" s="7"/>
      <c r="C1302" s="8" t="s">
        <v>1320</v>
      </c>
      <c r="D1302" s="8" t="s">
        <v>1321</v>
      </c>
      <c r="E1302" s="9" t="s">
        <v>2224</v>
      </c>
      <c r="F1302" s="10" t="s">
        <v>1309</v>
      </c>
      <c r="G1302" s="10">
        <v>1</v>
      </c>
      <c r="H1302" s="11">
        <v>0</v>
      </c>
      <c r="I1302" s="11">
        <v>3</v>
      </c>
      <c r="J1302" s="14" t="s">
        <v>1310</v>
      </c>
      <c r="K1302" s="15"/>
      <c r="L1302" s="16">
        <v>43831</v>
      </c>
    </row>
    <row r="1303" ht="23.1" customHeight="1" spans="1:12">
      <c r="A1303" s="6"/>
      <c r="B1303" s="7"/>
      <c r="C1303" s="8" t="s">
        <v>1306</v>
      </c>
      <c r="D1303" s="8" t="s">
        <v>1307</v>
      </c>
      <c r="E1303" s="9" t="s">
        <v>2128</v>
      </c>
      <c r="F1303" s="10" t="s">
        <v>1341</v>
      </c>
      <c r="G1303" s="10">
        <v>5</v>
      </c>
      <c r="H1303" s="11">
        <v>0</v>
      </c>
      <c r="I1303" s="11">
        <v>1.5</v>
      </c>
      <c r="J1303" s="14" t="s">
        <v>1310</v>
      </c>
      <c r="K1303" s="15"/>
      <c r="L1303" s="16">
        <v>43831</v>
      </c>
    </row>
    <row r="1304" ht="23.1" customHeight="1" spans="1:12">
      <c r="A1304" s="6"/>
      <c r="B1304" s="7"/>
      <c r="C1304" s="8" t="s">
        <v>1329</v>
      </c>
      <c r="D1304" s="8" t="s">
        <v>1330</v>
      </c>
      <c r="E1304" s="9" t="s">
        <v>2225</v>
      </c>
      <c r="F1304" s="10" t="s">
        <v>1309</v>
      </c>
      <c r="G1304" s="10">
        <v>1</v>
      </c>
      <c r="H1304" s="11">
        <v>0</v>
      </c>
      <c r="I1304" s="11">
        <v>5</v>
      </c>
      <c r="J1304" s="14" t="s">
        <v>1310</v>
      </c>
      <c r="K1304" s="15"/>
      <c r="L1304" s="16">
        <v>43831</v>
      </c>
    </row>
    <row r="1305" ht="23.1" customHeight="1" spans="1:12">
      <c r="A1305" s="6"/>
      <c r="B1305" s="7"/>
      <c r="C1305" s="8" t="s">
        <v>1338</v>
      </c>
      <c r="D1305" s="8" t="s">
        <v>1339</v>
      </c>
      <c r="E1305" s="9" t="s">
        <v>1723</v>
      </c>
      <c r="F1305" s="10" t="s">
        <v>1313</v>
      </c>
      <c r="G1305" s="10">
        <v>1</v>
      </c>
      <c r="H1305" s="11">
        <v>0</v>
      </c>
      <c r="I1305" s="11">
        <v>1</v>
      </c>
      <c r="J1305" s="14" t="s">
        <v>1310</v>
      </c>
      <c r="K1305" s="15"/>
      <c r="L1305" s="16">
        <v>43831</v>
      </c>
    </row>
    <row r="1306" ht="23.1" customHeight="1" spans="1:12">
      <c r="A1306" s="6"/>
      <c r="B1306" s="7"/>
      <c r="C1306" s="8" t="s">
        <v>1323</v>
      </c>
      <c r="D1306" s="8" t="s">
        <v>1324</v>
      </c>
      <c r="E1306" s="9" t="s">
        <v>1433</v>
      </c>
      <c r="F1306" s="10" t="s">
        <v>1313</v>
      </c>
      <c r="G1306" s="10">
        <v>1</v>
      </c>
      <c r="H1306" s="11">
        <v>0</v>
      </c>
      <c r="I1306" s="11">
        <v>2</v>
      </c>
      <c r="J1306" s="14" t="s">
        <v>1310</v>
      </c>
      <c r="K1306" s="15"/>
      <c r="L1306" s="16">
        <v>43831</v>
      </c>
    </row>
    <row r="1307" ht="23.1" customHeight="1" spans="1:12">
      <c r="A1307" s="6"/>
      <c r="B1307" s="7"/>
      <c r="C1307" s="8" t="s">
        <v>1318</v>
      </c>
      <c r="D1307" s="8" t="s">
        <v>1319</v>
      </c>
      <c r="E1307" s="9" t="s">
        <v>1388</v>
      </c>
      <c r="F1307" s="10" t="s">
        <v>1309</v>
      </c>
      <c r="G1307" s="10">
        <v>15</v>
      </c>
      <c r="H1307" s="11">
        <v>0</v>
      </c>
      <c r="I1307" s="11">
        <v>12</v>
      </c>
      <c r="J1307" s="14" t="s">
        <v>1310</v>
      </c>
      <c r="K1307" s="15"/>
      <c r="L1307" s="16">
        <v>43831</v>
      </c>
    </row>
    <row r="1308" ht="17.1" customHeight="1" spans="1:12">
      <c r="A1308" s="6" t="s">
        <v>305</v>
      </c>
      <c r="B1308" s="7" t="s">
        <v>1305</v>
      </c>
      <c r="C1308" s="8" t="s">
        <v>1314</v>
      </c>
      <c r="D1308" s="8" t="s">
        <v>1315</v>
      </c>
      <c r="E1308" s="9" t="s">
        <v>1308</v>
      </c>
      <c r="F1308" s="10" t="s">
        <v>1313</v>
      </c>
      <c r="G1308" s="10">
        <v>1</v>
      </c>
      <c r="H1308" s="11">
        <v>0</v>
      </c>
      <c r="I1308" s="11">
        <v>3</v>
      </c>
      <c r="J1308" s="14" t="s">
        <v>1310</v>
      </c>
      <c r="K1308" s="15"/>
      <c r="L1308" s="16">
        <v>43773</v>
      </c>
    </row>
    <row r="1309" ht="17.1" customHeight="1" spans="1:12">
      <c r="A1309" s="6"/>
      <c r="B1309" s="7"/>
      <c r="C1309" s="8" t="s">
        <v>1417</v>
      </c>
      <c r="D1309" s="8" t="s">
        <v>1418</v>
      </c>
      <c r="E1309" s="9" t="s">
        <v>1308</v>
      </c>
      <c r="F1309" s="10" t="s">
        <v>1313</v>
      </c>
      <c r="G1309" s="10">
        <v>1</v>
      </c>
      <c r="H1309" s="11">
        <v>0</v>
      </c>
      <c r="I1309" s="11">
        <v>10</v>
      </c>
      <c r="J1309" s="14" t="s">
        <v>1310</v>
      </c>
      <c r="K1309" s="15"/>
      <c r="L1309" s="16">
        <v>43773</v>
      </c>
    </row>
    <row r="1310" ht="17.1" customHeight="1" spans="1:12">
      <c r="A1310" s="6"/>
      <c r="B1310" s="7"/>
      <c r="C1310" s="8" t="s">
        <v>1327</v>
      </c>
      <c r="D1310" s="8" t="s">
        <v>1328</v>
      </c>
      <c r="E1310" s="9" t="s">
        <v>1308</v>
      </c>
      <c r="F1310" s="10" t="s">
        <v>1309</v>
      </c>
      <c r="G1310" s="10">
        <v>2</v>
      </c>
      <c r="H1310" s="11">
        <v>0</v>
      </c>
      <c r="I1310" s="11">
        <v>0.3</v>
      </c>
      <c r="J1310" s="14" t="s">
        <v>1310</v>
      </c>
      <c r="K1310" s="15"/>
      <c r="L1310" s="16">
        <v>43773</v>
      </c>
    </row>
    <row r="1311" ht="17.1" customHeight="1" spans="1:12">
      <c r="A1311" s="6"/>
      <c r="B1311" s="7"/>
      <c r="C1311" s="8" t="s">
        <v>1306</v>
      </c>
      <c r="D1311" s="8" t="s">
        <v>1307</v>
      </c>
      <c r="E1311" s="9" t="s">
        <v>1308</v>
      </c>
      <c r="F1311" s="10" t="s">
        <v>1309</v>
      </c>
      <c r="G1311" s="10">
        <v>2</v>
      </c>
      <c r="H1311" s="11">
        <v>0</v>
      </c>
      <c r="I1311" s="11">
        <v>0.4</v>
      </c>
      <c r="J1311" s="14" t="s">
        <v>1310</v>
      </c>
      <c r="K1311" s="15"/>
      <c r="L1311" s="16">
        <v>43773</v>
      </c>
    </row>
    <row r="1312" ht="17.1" customHeight="1" spans="1:12">
      <c r="A1312" s="6"/>
      <c r="B1312" s="7"/>
      <c r="C1312" s="8" t="s">
        <v>1329</v>
      </c>
      <c r="D1312" s="8" t="s">
        <v>1330</v>
      </c>
      <c r="E1312" s="9" t="s">
        <v>1308</v>
      </c>
      <c r="F1312" s="10" t="s">
        <v>1309</v>
      </c>
      <c r="G1312" s="10">
        <v>3</v>
      </c>
      <c r="H1312" s="11">
        <v>0</v>
      </c>
      <c r="I1312" s="11">
        <v>1.5</v>
      </c>
      <c r="J1312" s="14" t="s">
        <v>1310</v>
      </c>
      <c r="K1312" s="15"/>
      <c r="L1312" s="16">
        <v>43836</v>
      </c>
    </row>
    <row r="1313" ht="17.1" customHeight="1" spans="1:12">
      <c r="A1313" s="6"/>
      <c r="B1313" s="7"/>
      <c r="C1313" s="8" t="s">
        <v>1338</v>
      </c>
      <c r="D1313" s="8" t="s">
        <v>1339</v>
      </c>
      <c r="E1313" s="9" t="s">
        <v>1308</v>
      </c>
      <c r="F1313" s="10" t="s">
        <v>1313</v>
      </c>
      <c r="G1313" s="10">
        <v>1</v>
      </c>
      <c r="H1313" s="11">
        <v>0</v>
      </c>
      <c r="I1313" s="11">
        <v>2</v>
      </c>
      <c r="J1313" s="14" t="s">
        <v>1310</v>
      </c>
      <c r="K1313" s="15"/>
      <c r="L1313" s="16">
        <v>43865</v>
      </c>
    </row>
    <row r="1314" ht="17.1" customHeight="1" spans="1:12">
      <c r="A1314" s="6"/>
      <c r="B1314" s="7"/>
      <c r="C1314" s="8" t="s">
        <v>1323</v>
      </c>
      <c r="D1314" s="8" t="s">
        <v>1324</v>
      </c>
      <c r="E1314" s="9" t="s">
        <v>1308</v>
      </c>
      <c r="F1314" s="10" t="s">
        <v>1313</v>
      </c>
      <c r="G1314" s="10">
        <v>1</v>
      </c>
      <c r="H1314" s="11">
        <v>0</v>
      </c>
      <c r="I1314" s="11">
        <v>1.8</v>
      </c>
      <c r="J1314" s="14" t="s">
        <v>1310</v>
      </c>
      <c r="K1314" s="15"/>
      <c r="L1314" s="16">
        <v>43860</v>
      </c>
    </row>
    <row r="1315" ht="17.1" customHeight="1" spans="1:12">
      <c r="A1315" s="6"/>
      <c r="B1315" s="7"/>
      <c r="C1315" s="8" t="s">
        <v>1331</v>
      </c>
      <c r="D1315" s="8" t="s">
        <v>1332</v>
      </c>
      <c r="E1315" s="9" t="s">
        <v>1308</v>
      </c>
      <c r="F1315" s="10" t="s">
        <v>1309</v>
      </c>
      <c r="G1315" s="10">
        <v>2</v>
      </c>
      <c r="H1315" s="11">
        <v>0</v>
      </c>
      <c r="I1315" s="11">
        <v>1.4</v>
      </c>
      <c r="J1315" s="14" t="s">
        <v>1310</v>
      </c>
      <c r="K1315" s="15"/>
      <c r="L1315" s="16">
        <v>43864</v>
      </c>
    </row>
    <row r="1316" ht="17.1" customHeight="1" spans="1:12">
      <c r="A1316" s="6"/>
      <c r="B1316" s="7"/>
      <c r="C1316" s="8" t="s">
        <v>1318</v>
      </c>
      <c r="D1316" s="8" t="s">
        <v>1319</v>
      </c>
      <c r="E1316" s="9" t="s">
        <v>1308</v>
      </c>
      <c r="F1316" s="10" t="s">
        <v>1309</v>
      </c>
      <c r="G1316" s="10">
        <v>4</v>
      </c>
      <c r="H1316" s="11">
        <v>0</v>
      </c>
      <c r="I1316" s="11">
        <v>2.2</v>
      </c>
      <c r="J1316" s="14" t="s">
        <v>1310</v>
      </c>
      <c r="K1316" s="15"/>
      <c r="L1316" s="16">
        <v>43866</v>
      </c>
    </row>
    <row r="1317" ht="24.2" customHeight="1" spans="1:12">
      <c r="A1317" s="6"/>
      <c r="B1317" s="7"/>
      <c r="C1317" s="8" t="s">
        <v>1357</v>
      </c>
      <c r="D1317" s="8" t="s">
        <v>1358</v>
      </c>
      <c r="E1317" s="9" t="s">
        <v>1308</v>
      </c>
      <c r="F1317" s="10" t="s">
        <v>1313</v>
      </c>
      <c r="G1317" s="10">
        <v>1</v>
      </c>
      <c r="H1317" s="11">
        <v>0</v>
      </c>
      <c r="I1317" s="11">
        <v>4.5</v>
      </c>
      <c r="J1317" s="14" t="s">
        <v>1310</v>
      </c>
      <c r="K1317" s="15"/>
      <c r="L1317" s="16">
        <v>43773</v>
      </c>
    </row>
    <row r="1318" ht="24.2" customHeight="1" spans="1:12">
      <c r="A1318" s="6"/>
      <c r="B1318" s="7"/>
      <c r="C1318" s="8" t="s">
        <v>1412</v>
      </c>
      <c r="D1318" s="8" t="s">
        <v>1413</v>
      </c>
      <c r="E1318" s="9" t="s">
        <v>1308</v>
      </c>
      <c r="F1318" s="10" t="s">
        <v>1313</v>
      </c>
      <c r="G1318" s="10">
        <v>1</v>
      </c>
      <c r="H1318" s="11">
        <v>0</v>
      </c>
      <c r="I1318" s="11">
        <v>4.5</v>
      </c>
      <c r="J1318" s="14" t="s">
        <v>1310</v>
      </c>
      <c r="K1318" s="15"/>
      <c r="L1318" s="16">
        <v>43773</v>
      </c>
    </row>
    <row r="1319" ht="24.2" customHeight="1" spans="1:12">
      <c r="A1319" s="6"/>
      <c r="B1319" s="7"/>
      <c r="C1319" s="8" t="s">
        <v>1421</v>
      </c>
      <c r="D1319" s="8" t="s">
        <v>1422</v>
      </c>
      <c r="E1319" s="9" t="s">
        <v>1308</v>
      </c>
      <c r="F1319" s="10" t="s">
        <v>1313</v>
      </c>
      <c r="G1319" s="10">
        <v>1</v>
      </c>
      <c r="H1319" s="11">
        <v>0</v>
      </c>
      <c r="I1319" s="11">
        <v>2</v>
      </c>
      <c r="J1319" s="14" t="s">
        <v>1310</v>
      </c>
      <c r="K1319" s="15"/>
      <c r="L1319" s="16">
        <v>43773</v>
      </c>
    </row>
    <row r="1320" ht="17.1" customHeight="1" spans="1:12">
      <c r="A1320" s="6"/>
      <c r="B1320" s="7"/>
      <c r="C1320" s="8" t="s">
        <v>1311</v>
      </c>
      <c r="D1320" s="8" t="s">
        <v>1312</v>
      </c>
      <c r="E1320" s="9" t="s">
        <v>1308</v>
      </c>
      <c r="F1320" s="10" t="s">
        <v>1313</v>
      </c>
      <c r="G1320" s="10">
        <v>1</v>
      </c>
      <c r="H1320" s="11">
        <v>0</v>
      </c>
      <c r="I1320" s="11">
        <v>5</v>
      </c>
      <c r="J1320" s="14" t="s">
        <v>1310</v>
      </c>
      <c r="K1320" s="15"/>
      <c r="L1320" s="16">
        <v>43773</v>
      </c>
    </row>
    <row r="1321" ht="17.1" customHeight="1" spans="1:12">
      <c r="A1321" s="6"/>
      <c r="B1321" s="7"/>
      <c r="C1321" s="8" t="s">
        <v>1384</v>
      </c>
      <c r="D1321" s="8" t="s">
        <v>1385</v>
      </c>
      <c r="E1321" s="9" t="s">
        <v>1308</v>
      </c>
      <c r="F1321" s="10" t="s">
        <v>1313</v>
      </c>
      <c r="G1321" s="10">
        <v>1</v>
      </c>
      <c r="H1321" s="11">
        <v>0</v>
      </c>
      <c r="I1321" s="11">
        <v>5</v>
      </c>
      <c r="J1321" s="14" t="s">
        <v>1310</v>
      </c>
      <c r="K1321" s="15"/>
      <c r="L1321" s="16">
        <v>43773</v>
      </c>
    </row>
    <row r="1322" ht="17.1" customHeight="1" spans="1:12">
      <c r="A1322" s="6"/>
      <c r="B1322" s="7"/>
      <c r="C1322" s="8" t="s">
        <v>1336</v>
      </c>
      <c r="D1322" s="8" t="s">
        <v>1337</v>
      </c>
      <c r="E1322" s="9" t="s">
        <v>1308</v>
      </c>
      <c r="F1322" s="10" t="s">
        <v>1313</v>
      </c>
      <c r="G1322" s="10">
        <v>1</v>
      </c>
      <c r="H1322" s="11">
        <v>0</v>
      </c>
      <c r="I1322" s="11">
        <v>5</v>
      </c>
      <c r="J1322" s="14" t="s">
        <v>1310</v>
      </c>
      <c r="K1322" s="15"/>
      <c r="L1322" s="16">
        <v>43773</v>
      </c>
    </row>
    <row r="1323" ht="17.1" customHeight="1" spans="1:12">
      <c r="A1323" s="6"/>
      <c r="B1323" s="7"/>
      <c r="C1323" s="8" t="s">
        <v>1342</v>
      </c>
      <c r="D1323" s="8" t="s">
        <v>1343</v>
      </c>
      <c r="E1323" s="9" t="s">
        <v>1308</v>
      </c>
      <c r="F1323" s="10" t="s">
        <v>1322</v>
      </c>
      <c r="G1323" s="10">
        <v>3</v>
      </c>
      <c r="H1323" s="11">
        <v>0</v>
      </c>
      <c r="I1323" s="11">
        <v>1.5</v>
      </c>
      <c r="J1323" s="14" t="s">
        <v>1310</v>
      </c>
      <c r="K1323" s="15"/>
      <c r="L1323" s="16">
        <v>43773</v>
      </c>
    </row>
    <row r="1324" ht="17.1" customHeight="1" spans="1:12">
      <c r="A1324" s="6" t="s">
        <v>309</v>
      </c>
      <c r="B1324" s="7" t="s">
        <v>1305</v>
      </c>
      <c r="C1324" s="8" t="s">
        <v>1336</v>
      </c>
      <c r="D1324" s="8" t="s">
        <v>1337</v>
      </c>
      <c r="E1324" s="9" t="s">
        <v>2129</v>
      </c>
      <c r="F1324" s="10" t="s">
        <v>1313</v>
      </c>
      <c r="G1324" s="10">
        <v>1</v>
      </c>
      <c r="H1324" s="11">
        <v>0</v>
      </c>
      <c r="I1324" s="11">
        <v>3</v>
      </c>
      <c r="J1324" s="14" t="s">
        <v>1310</v>
      </c>
      <c r="K1324" s="15"/>
      <c r="L1324" s="16">
        <v>43961</v>
      </c>
    </row>
    <row r="1325" ht="17.1" customHeight="1" spans="1:12">
      <c r="A1325" s="6"/>
      <c r="B1325" s="7"/>
      <c r="C1325" s="8" t="s">
        <v>1417</v>
      </c>
      <c r="D1325" s="8" t="s">
        <v>1418</v>
      </c>
      <c r="E1325" s="9" t="s">
        <v>2226</v>
      </c>
      <c r="F1325" s="10" t="s">
        <v>1621</v>
      </c>
      <c r="G1325" s="10">
        <v>1</v>
      </c>
      <c r="H1325" s="11">
        <v>0</v>
      </c>
      <c r="I1325" s="11">
        <v>4.2</v>
      </c>
      <c r="J1325" s="14" t="s">
        <v>1310</v>
      </c>
      <c r="K1325" s="15"/>
      <c r="L1325" s="16">
        <v>43831</v>
      </c>
    </row>
    <row r="1326" ht="17.1" customHeight="1" spans="1:12">
      <c r="A1326" s="6"/>
      <c r="B1326" s="7"/>
      <c r="C1326" s="8" t="s">
        <v>1414</v>
      </c>
      <c r="D1326" s="8" t="s">
        <v>1415</v>
      </c>
      <c r="E1326" s="9" t="s">
        <v>2227</v>
      </c>
      <c r="F1326" s="10" t="s">
        <v>1359</v>
      </c>
      <c r="G1326" s="10">
        <v>1</v>
      </c>
      <c r="H1326" s="11">
        <v>0</v>
      </c>
      <c r="I1326" s="11">
        <v>4</v>
      </c>
      <c r="J1326" s="14" t="s">
        <v>1310</v>
      </c>
      <c r="K1326" s="15"/>
      <c r="L1326" s="16">
        <v>43872</v>
      </c>
    </row>
    <row r="1327" ht="24.2" customHeight="1" spans="1:12">
      <c r="A1327" s="6"/>
      <c r="B1327" s="7"/>
      <c r="C1327" s="8" t="s">
        <v>1323</v>
      </c>
      <c r="D1327" s="8" t="s">
        <v>1324</v>
      </c>
      <c r="E1327" s="9" t="s">
        <v>1433</v>
      </c>
      <c r="F1327" s="10" t="s">
        <v>2228</v>
      </c>
      <c r="G1327" s="10">
        <v>15</v>
      </c>
      <c r="H1327" s="11">
        <v>0</v>
      </c>
      <c r="I1327" s="11">
        <v>0.45</v>
      </c>
      <c r="J1327" s="14" t="s">
        <v>1310</v>
      </c>
      <c r="K1327" s="15"/>
      <c r="L1327" s="16">
        <v>43838</v>
      </c>
    </row>
    <row r="1328" ht="17.1" customHeight="1" spans="1:12">
      <c r="A1328" s="6"/>
      <c r="B1328" s="7"/>
      <c r="C1328" s="8" t="s">
        <v>1318</v>
      </c>
      <c r="D1328" s="8" t="s">
        <v>1319</v>
      </c>
      <c r="E1328" s="9" t="s">
        <v>2229</v>
      </c>
      <c r="F1328" s="10" t="s">
        <v>1373</v>
      </c>
      <c r="G1328" s="10">
        <v>3</v>
      </c>
      <c r="H1328" s="11">
        <v>0</v>
      </c>
      <c r="I1328" s="11">
        <v>2.4</v>
      </c>
      <c r="J1328" s="14" t="s">
        <v>1310</v>
      </c>
      <c r="K1328" s="15"/>
      <c r="L1328" s="16">
        <v>43952</v>
      </c>
    </row>
    <row r="1329" ht="17.1" customHeight="1" spans="1:12">
      <c r="A1329" s="6"/>
      <c r="B1329" s="7"/>
      <c r="C1329" s="8" t="s">
        <v>1352</v>
      </c>
      <c r="D1329" s="8" t="s">
        <v>1353</v>
      </c>
      <c r="E1329" s="9" t="s">
        <v>2230</v>
      </c>
      <c r="F1329" s="10" t="s">
        <v>1373</v>
      </c>
      <c r="G1329" s="10">
        <v>8</v>
      </c>
      <c r="H1329" s="11">
        <v>0</v>
      </c>
      <c r="I1329" s="11">
        <v>2</v>
      </c>
      <c r="J1329" s="14" t="s">
        <v>1310</v>
      </c>
      <c r="K1329" s="15"/>
      <c r="L1329" s="16">
        <v>43894</v>
      </c>
    </row>
    <row r="1330" ht="17.1" customHeight="1" spans="1:12">
      <c r="A1330" s="6"/>
      <c r="B1330" s="7"/>
      <c r="C1330" s="8" t="s">
        <v>1331</v>
      </c>
      <c r="D1330" s="8" t="s">
        <v>1332</v>
      </c>
      <c r="E1330" s="9" t="s">
        <v>2229</v>
      </c>
      <c r="F1330" s="10" t="s">
        <v>1322</v>
      </c>
      <c r="G1330" s="10">
        <v>2</v>
      </c>
      <c r="H1330" s="11">
        <v>0</v>
      </c>
      <c r="I1330" s="11">
        <v>1.6</v>
      </c>
      <c r="J1330" s="14" t="s">
        <v>1310</v>
      </c>
      <c r="K1330" s="15"/>
      <c r="L1330" s="16">
        <v>43865</v>
      </c>
    </row>
    <row r="1331" ht="17.1" customHeight="1" spans="1:12">
      <c r="A1331" s="6"/>
      <c r="B1331" s="7"/>
      <c r="C1331" s="8" t="s">
        <v>1342</v>
      </c>
      <c r="D1331" s="8" t="s">
        <v>1343</v>
      </c>
      <c r="E1331" s="9" t="s">
        <v>2231</v>
      </c>
      <c r="F1331" s="10" t="s">
        <v>1322</v>
      </c>
      <c r="G1331" s="10">
        <v>3</v>
      </c>
      <c r="H1331" s="11">
        <v>0</v>
      </c>
      <c r="I1331" s="11">
        <v>2.4</v>
      </c>
      <c r="J1331" s="14" t="s">
        <v>1310</v>
      </c>
      <c r="K1331" s="15"/>
      <c r="L1331" s="16">
        <v>43901</v>
      </c>
    </row>
    <row r="1332" ht="17.1" customHeight="1" spans="1:12">
      <c r="A1332" s="6"/>
      <c r="B1332" s="7"/>
      <c r="C1332" s="8" t="s">
        <v>1338</v>
      </c>
      <c r="D1332" s="8" t="s">
        <v>1339</v>
      </c>
      <c r="E1332" s="9" t="s">
        <v>2232</v>
      </c>
      <c r="F1332" s="10" t="s">
        <v>1341</v>
      </c>
      <c r="G1332" s="10">
        <v>10</v>
      </c>
      <c r="H1332" s="11">
        <v>0</v>
      </c>
      <c r="I1332" s="11">
        <v>0.3</v>
      </c>
      <c r="J1332" s="14" t="s">
        <v>1310</v>
      </c>
      <c r="K1332" s="15"/>
      <c r="L1332" s="16">
        <v>43866</v>
      </c>
    </row>
    <row r="1333" ht="17.1" customHeight="1" spans="1:12">
      <c r="A1333" s="6"/>
      <c r="B1333" s="7"/>
      <c r="C1333" s="8" t="s">
        <v>1655</v>
      </c>
      <c r="D1333" s="8" t="s">
        <v>1656</v>
      </c>
      <c r="E1333" s="9" t="s">
        <v>2226</v>
      </c>
      <c r="F1333" s="10" t="s">
        <v>1621</v>
      </c>
      <c r="G1333" s="10">
        <v>1</v>
      </c>
      <c r="H1333" s="11">
        <v>0</v>
      </c>
      <c r="I1333" s="11">
        <v>3</v>
      </c>
      <c r="J1333" s="14" t="s">
        <v>1310</v>
      </c>
      <c r="K1333" s="15"/>
      <c r="L1333" s="16">
        <v>43952</v>
      </c>
    </row>
    <row r="1334" ht="24.2" customHeight="1" spans="1:12">
      <c r="A1334" s="6" t="s">
        <v>311</v>
      </c>
      <c r="B1334" s="7" t="s">
        <v>1305</v>
      </c>
      <c r="C1334" s="8" t="s">
        <v>1338</v>
      </c>
      <c r="D1334" s="8" t="s">
        <v>1339</v>
      </c>
      <c r="E1334" s="9" t="s">
        <v>1326</v>
      </c>
      <c r="F1334" s="10" t="s">
        <v>1326</v>
      </c>
      <c r="G1334" s="10">
        <v>10</v>
      </c>
      <c r="H1334" s="11">
        <v>0</v>
      </c>
      <c r="I1334" s="11">
        <v>3</v>
      </c>
      <c r="J1334" s="14" t="s">
        <v>1310</v>
      </c>
      <c r="K1334" s="15"/>
      <c r="L1334" s="16">
        <v>43862</v>
      </c>
    </row>
    <row r="1335" ht="24.2" customHeight="1" spans="1:12">
      <c r="A1335" s="6" t="s">
        <v>313</v>
      </c>
      <c r="B1335" s="7" t="s">
        <v>2233</v>
      </c>
      <c r="C1335" s="8" t="s">
        <v>1318</v>
      </c>
      <c r="D1335" s="8" t="s">
        <v>1319</v>
      </c>
      <c r="E1335" s="9" t="s">
        <v>1313</v>
      </c>
      <c r="F1335" s="10" t="s">
        <v>1313</v>
      </c>
      <c r="G1335" s="10">
        <v>5</v>
      </c>
      <c r="H1335" s="11">
        <v>0</v>
      </c>
      <c r="I1335" s="11">
        <v>2.6</v>
      </c>
      <c r="J1335" s="14" t="s">
        <v>1310</v>
      </c>
      <c r="K1335" s="15"/>
      <c r="L1335" s="16">
        <v>43831</v>
      </c>
    </row>
    <row r="1336" ht="17.1" customHeight="1" spans="1:12">
      <c r="A1336" s="6"/>
      <c r="B1336" s="7" t="s">
        <v>1305</v>
      </c>
      <c r="C1336" s="8" t="s">
        <v>1342</v>
      </c>
      <c r="D1336" s="8" t="s">
        <v>1343</v>
      </c>
      <c r="E1336" s="9" t="s">
        <v>1309</v>
      </c>
      <c r="F1336" s="10" t="s">
        <v>1309</v>
      </c>
      <c r="G1336" s="10">
        <v>5</v>
      </c>
      <c r="H1336" s="11">
        <v>0</v>
      </c>
      <c r="I1336" s="11">
        <v>3</v>
      </c>
      <c r="J1336" s="14" t="s">
        <v>1310</v>
      </c>
      <c r="K1336" s="15"/>
      <c r="L1336" s="16">
        <v>43831</v>
      </c>
    </row>
    <row r="1337" ht="17.1" customHeight="1" spans="1:12">
      <c r="A1337" s="6" t="s">
        <v>315</v>
      </c>
      <c r="B1337" s="7" t="s">
        <v>1305</v>
      </c>
      <c r="C1337" s="8" t="s">
        <v>1384</v>
      </c>
      <c r="D1337" s="8" t="s">
        <v>1385</v>
      </c>
      <c r="E1337" s="9" t="s">
        <v>1385</v>
      </c>
      <c r="F1337" s="10" t="s">
        <v>1313</v>
      </c>
      <c r="G1337" s="10">
        <v>1</v>
      </c>
      <c r="H1337" s="11">
        <v>0</v>
      </c>
      <c r="I1337" s="11">
        <v>5</v>
      </c>
      <c r="J1337" s="14" t="s">
        <v>1310</v>
      </c>
      <c r="K1337" s="15"/>
      <c r="L1337" s="16">
        <v>44043</v>
      </c>
    </row>
    <row r="1338" ht="24.2" customHeight="1" spans="1:12">
      <c r="A1338" s="6"/>
      <c r="B1338" s="7"/>
      <c r="C1338" s="8" t="s">
        <v>2234</v>
      </c>
      <c r="D1338" s="8" t="s">
        <v>2235</v>
      </c>
      <c r="E1338" s="9" t="s">
        <v>2236</v>
      </c>
      <c r="F1338" s="10" t="s">
        <v>1309</v>
      </c>
      <c r="G1338" s="10">
        <v>1</v>
      </c>
      <c r="H1338" s="11">
        <v>0</v>
      </c>
      <c r="I1338" s="11">
        <v>0.4</v>
      </c>
      <c r="J1338" s="14" t="s">
        <v>1310</v>
      </c>
      <c r="K1338" s="15"/>
      <c r="L1338" s="16">
        <v>44134</v>
      </c>
    </row>
    <row r="1339" ht="17.1" customHeight="1" spans="1:12">
      <c r="A1339" s="6"/>
      <c r="B1339" s="7"/>
      <c r="C1339" s="8" t="s">
        <v>1336</v>
      </c>
      <c r="D1339" s="8" t="s">
        <v>1337</v>
      </c>
      <c r="E1339" s="9" t="s">
        <v>1337</v>
      </c>
      <c r="F1339" s="10" t="s">
        <v>1313</v>
      </c>
      <c r="G1339" s="10">
        <v>1</v>
      </c>
      <c r="H1339" s="11">
        <v>0</v>
      </c>
      <c r="I1339" s="11">
        <v>3</v>
      </c>
      <c r="J1339" s="14" t="s">
        <v>1310</v>
      </c>
      <c r="K1339" s="15"/>
      <c r="L1339" s="16">
        <v>44165</v>
      </c>
    </row>
    <row r="1340" ht="22.7" customHeight="1" spans="1:12">
      <c r="A1340" s="6"/>
      <c r="B1340" s="7"/>
      <c r="C1340" s="8" t="s">
        <v>1306</v>
      </c>
      <c r="D1340" s="8" t="s">
        <v>1307</v>
      </c>
      <c r="E1340" s="9" t="s">
        <v>1307</v>
      </c>
      <c r="F1340" s="10" t="s">
        <v>1309</v>
      </c>
      <c r="G1340" s="10">
        <v>4</v>
      </c>
      <c r="H1340" s="11">
        <v>0</v>
      </c>
      <c r="I1340" s="11">
        <v>1</v>
      </c>
      <c r="J1340" s="14" t="s">
        <v>1310</v>
      </c>
      <c r="K1340" s="15"/>
      <c r="L1340" s="16">
        <v>43861</v>
      </c>
    </row>
    <row r="1341" ht="17.1" customHeight="1" spans="1:12">
      <c r="A1341" s="6"/>
      <c r="B1341" s="7"/>
      <c r="C1341" s="8" t="s">
        <v>1323</v>
      </c>
      <c r="D1341" s="8" t="s">
        <v>1324</v>
      </c>
      <c r="E1341" s="9" t="s">
        <v>1324</v>
      </c>
      <c r="F1341" s="10" t="s">
        <v>1313</v>
      </c>
      <c r="G1341" s="10">
        <v>1</v>
      </c>
      <c r="H1341" s="11">
        <v>0</v>
      </c>
      <c r="I1341" s="11">
        <v>1</v>
      </c>
      <c r="J1341" s="14" t="s">
        <v>1310</v>
      </c>
      <c r="K1341" s="15"/>
      <c r="L1341" s="16">
        <v>44012</v>
      </c>
    </row>
    <row r="1342" ht="17.1" customHeight="1" spans="1:12">
      <c r="A1342" s="6"/>
      <c r="B1342" s="7"/>
      <c r="C1342" s="8" t="s">
        <v>1338</v>
      </c>
      <c r="D1342" s="8" t="s">
        <v>1339</v>
      </c>
      <c r="E1342" s="9" t="s">
        <v>2237</v>
      </c>
      <c r="F1342" s="10" t="s">
        <v>1313</v>
      </c>
      <c r="G1342" s="10">
        <v>1</v>
      </c>
      <c r="H1342" s="11">
        <v>0</v>
      </c>
      <c r="I1342" s="11">
        <v>2.5</v>
      </c>
      <c r="J1342" s="14" t="s">
        <v>1310</v>
      </c>
      <c r="K1342" s="15"/>
      <c r="L1342" s="16">
        <v>44012</v>
      </c>
    </row>
    <row r="1343" ht="22.7" customHeight="1" spans="1:12">
      <c r="A1343" s="6"/>
      <c r="B1343" s="7"/>
      <c r="C1343" s="8" t="s">
        <v>1318</v>
      </c>
      <c r="D1343" s="8" t="s">
        <v>1319</v>
      </c>
      <c r="E1343" s="9" t="s">
        <v>1319</v>
      </c>
      <c r="F1343" s="10" t="s">
        <v>1309</v>
      </c>
      <c r="G1343" s="10">
        <v>4</v>
      </c>
      <c r="H1343" s="11">
        <v>0</v>
      </c>
      <c r="I1343" s="11">
        <v>2.8</v>
      </c>
      <c r="J1343" s="14" t="s">
        <v>1310</v>
      </c>
      <c r="K1343" s="15"/>
      <c r="L1343" s="16">
        <v>43861</v>
      </c>
    </row>
    <row r="1344" ht="17.1" customHeight="1" spans="1:12">
      <c r="A1344" s="6"/>
      <c r="B1344" s="7"/>
      <c r="C1344" s="8" t="s">
        <v>1342</v>
      </c>
      <c r="D1344" s="8" t="s">
        <v>1343</v>
      </c>
      <c r="E1344" s="9" t="s">
        <v>1343</v>
      </c>
      <c r="F1344" s="10" t="s">
        <v>1309</v>
      </c>
      <c r="G1344" s="10">
        <v>2</v>
      </c>
      <c r="H1344" s="11">
        <v>0</v>
      </c>
      <c r="I1344" s="11">
        <v>1.2</v>
      </c>
      <c r="J1344" s="14" t="s">
        <v>1310</v>
      </c>
      <c r="K1344" s="15"/>
      <c r="L1344" s="16">
        <v>43861</v>
      </c>
    </row>
    <row r="1345" ht="17.1" customHeight="1" spans="1:12">
      <c r="A1345" s="6"/>
      <c r="B1345" s="7"/>
      <c r="C1345" s="8" t="s">
        <v>1419</v>
      </c>
      <c r="D1345" s="8" t="s">
        <v>1420</v>
      </c>
      <c r="E1345" s="9" t="s">
        <v>1420</v>
      </c>
      <c r="F1345" s="10" t="s">
        <v>1309</v>
      </c>
      <c r="G1345" s="10">
        <v>2</v>
      </c>
      <c r="H1345" s="11">
        <v>0</v>
      </c>
      <c r="I1345" s="11">
        <v>2</v>
      </c>
      <c r="J1345" s="14" t="s">
        <v>1310</v>
      </c>
      <c r="K1345" s="15"/>
      <c r="L1345" s="16">
        <v>43951</v>
      </c>
    </row>
    <row r="1346" ht="22.7" customHeight="1" spans="1:12">
      <c r="A1346" s="6"/>
      <c r="B1346" s="7"/>
      <c r="C1346" s="8" t="s">
        <v>1345</v>
      </c>
      <c r="D1346" s="8" t="s">
        <v>1346</v>
      </c>
      <c r="E1346" s="9" t="s">
        <v>1346</v>
      </c>
      <c r="F1346" s="10" t="s">
        <v>1309</v>
      </c>
      <c r="G1346" s="10">
        <v>2</v>
      </c>
      <c r="H1346" s="11">
        <v>0</v>
      </c>
      <c r="I1346" s="11">
        <v>0.6</v>
      </c>
      <c r="J1346" s="14" t="s">
        <v>1310</v>
      </c>
      <c r="K1346" s="15"/>
      <c r="L1346" s="16">
        <v>43889</v>
      </c>
    </row>
    <row r="1347" ht="24.2" customHeight="1" spans="1:12">
      <c r="A1347" s="6"/>
      <c r="B1347" s="7"/>
      <c r="C1347" s="8" t="s">
        <v>1369</v>
      </c>
      <c r="D1347" s="8" t="s">
        <v>1370</v>
      </c>
      <c r="E1347" s="9" t="s">
        <v>1370</v>
      </c>
      <c r="F1347" s="10" t="s">
        <v>1313</v>
      </c>
      <c r="G1347" s="10">
        <v>1</v>
      </c>
      <c r="H1347" s="11">
        <v>0</v>
      </c>
      <c r="I1347" s="11">
        <v>3</v>
      </c>
      <c r="J1347" s="14" t="s">
        <v>1310</v>
      </c>
      <c r="K1347" s="15"/>
      <c r="L1347" s="16">
        <v>43889</v>
      </c>
    </row>
    <row r="1348" ht="22.7" customHeight="1" spans="1:12">
      <c r="A1348" s="6"/>
      <c r="B1348" s="7"/>
      <c r="C1348" s="8" t="s">
        <v>1618</v>
      </c>
      <c r="D1348" s="8" t="s">
        <v>1619</v>
      </c>
      <c r="E1348" s="9" t="s">
        <v>2238</v>
      </c>
      <c r="F1348" s="10" t="s">
        <v>1309</v>
      </c>
      <c r="G1348" s="10">
        <v>2</v>
      </c>
      <c r="H1348" s="11">
        <v>0</v>
      </c>
      <c r="I1348" s="11">
        <v>1</v>
      </c>
      <c r="J1348" s="14" t="s">
        <v>1310</v>
      </c>
      <c r="K1348" s="15"/>
      <c r="L1348" s="16">
        <v>43982</v>
      </c>
    </row>
    <row r="1349" ht="22.7" customHeight="1" spans="1:12">
      <c r="A1349" s="6"/>
      <c r="B1349" s="7"/>
      <c r="C1349" s="8" t="s">
        <v>2239</v>
      </c>
      <c r="D1349" s="8" t="s">
        <v>2240</v>
      </c>
      <c r="E1349" s="9" t="s">
        <v>2241</v>
      </c>
      <c r="F1349" s="10" t="s">
        <v>1309</v>
      </c>
      <c r="G1349" s="10">
        <v>2</v>
      </c>
      <c r="H1349" s="11">
        <v>0</v>
      </c>
      <c r="I1349" s="11">
        <v>0.8</v>
      </c>
      <c r="J1349" s="14" t="s">
        <v>1310</v>
      </c>
      <c r="K1349" s="15"/>
      <c r="L1349" s="16">
        <v>44012</v>
      </c>
    </row>
    <row r="1350" ht="22.7" customHeight="1" spans="1:12">
      <c r="A1350" s="6"/>
      <c r="B1350" s="7"/>
      <c r="C1350" s="8" t="s">
        <v>1331</v>
      </c>
      <c r="D1350" s="8" t="s">
        <v>1332</v>
      </c>
      <c r="E1350" s="9" t="s">
        <v>1332</v>
      </c>
      <c r="F1350" s="10" t="s">
        <v>1309</v>
      </c>
      <c r="G1350" s="10">
        <v>1</v>
      </c>
      <c r="H1350" s="11">
        <v>0</v>
      </c>
      <c r="I1350" s="11">
        <v>0.6</v>
      </c>
      <c r="J1350" s="14" t="s">
        <v>1310</v>
      </c>
      <c r="K1350" s="15"/>
      <c r="L1350" s="16">
        <v>44012</v>
      </c>
    </row>
    <row r="1351" ht="22.7" customHeight="1" spans="1:12">
      <c r="A1351" s="6" t="s">
        <v>317</v>
      </c>
      <c r="B1351" s="7" t="s">
        <v>1305</v>
      </c>
      <c r="C1351" s="8" t="s">
        <v>1384</v>
      </c>
      <c r="D1351" s="8" t="s">
        <v>1385</v>
      </c>
      <c r="E1351" s="9" t="s">
        <v>1486</v>
      </c>
      <c r="F1351" s="10" t="s">
        <v>1416</v>
      </c>
      <c r="G1351" s="10">
        <v>1</v>
      </c>
      <c r="H1351" s="11">
        <v>0</v>
      </c>
      <c r="I1351" s="11">
        <v>9</v>
      </c>
      <c r="J1351" s="14" t="s">
        <v>1310</v>
      </c>
      <c r="K1351" s="15"/>
      <c r="L1351" s="16">
        <v>43983</v>
      </c>
    </row>
    <row r="1352" ht="17.1" customHeight="1" spans="1:12">
      <c r="A1352" s="6"/>
      <c r="B1352" s="7"/>
      <c r="C1352" s="8" t="s">
        <v>1352</v>
      </c>
      <c r="D1352" s="8" t="s">
        <v>1353</v>
      </c>
      <c r="E1352" s="9" t="s">
        <v>1372</v>
      </c>
      <c r="F1352" s="10" t="s">
        <v>1313</v>
      </c>
      <c r="G1352" s="10">
        <v>1</v>
      </c>
      <c r="H1352" s="11">
        <v>0</v>
      </c>
      <c r="I1352" s="11">
        <v>2</v>
      </c>
      <c r="J1352" s="14" t="s">
        <v>1310</v>
      </c>
      <c r="K1352" s="15"/>
      <c r="L1352" s="16">
        <v>43983</v>
      </c>
    </row>
    <row r="1353" ht="17.1" customHeight="1" spans="1:12">
      <c r="A1353" s="6"/>
      <c r="B1353" s="7"/>
      <c r="C1353" s="8" t="s">
        <v>1444</v>
      </c>
      <c r="D1353" s="8" t="s">
        <v>1445</v>
      </c>
      <c r="E1353" s="9" t="s">
        <v>1492</v>
      </c>
      <c r="F1353" s="10" t="s">
        <v>1322</v>
      </c>
      <c r="G1353" s="10">
        <v>2</v>
      </c>
      <c r="H1353" s="11">
        <v>0</v>
      </c>
      <c r="I1353" s="11">
        <v>2</v>
      </c>
      <c r="J1353" s="14" t="s">
        <v>1310</v>
      </c>
      <c r="K1353" s="15"/>
      <c r="L1353" s="16">
        <v>43891</v>
      </c>
    </row>
    <row r="1354" ht="36" customHeight="1" spans="1:12">
      <c r="A1354" s="6"/>
      <c r="B1354" s="7"/>
      <c r="C1354" s="8" t="s">
        <v>2200</v>
      </c>
      <c r="D1354" s="8" t="s">
        <v>2201</v>
      </c>
      <c r="E1354" s="9" t="s">
        <v>2242</v>
      </c>
      <c r="F1354" s="10" t="s">
        <v>1313</v>
      </c>
      <c r="G1354" s="10">
        <v>1</v>
      </c>
      <c r="H1354" s="11">
        <v>0</v>
      </c>
      <c r="I1354" s="11">
        <v>0.8</v>
      </c>
      <c r="J1354" s="14" t="s">
        <v>1310</v>
      </c>
      <c r="K1354" s="15"/>
      <c r="L1354" s="16">
        <v>43891</v>
      </c>
    </row>
    <row r="1355" ht="17.1" customHeight="1" spans="1:12">
      <c r="A1355" s="6"/>
      <c r="B1355" s="7"/>
      <c r="C1355" s="8" t="s">
        <v>1338</v>
      </c>
      <c r="D1355" s="8" t="s">
        <v>1339</v>
      </c>
      <c r="E1355" s="9" t="s">
        <v>2242</v>
      </c>
      <c r="F1355" s="10" t="s">
        <v>1313</v>
      </c>
      <c r="G1355" s="10">
        <v>1</v>
      </c>
      <c r="H1355" s="11">
        <v>0</v>
      </c>
      <c r="I1355" s="11">
        <v>0.5</v>
      </c>
      <c r="J1355" s="14" t="s">
        <v>1310</v>
      </c>
      <c r="K1355" s="15"/>
      <c r="L1355" s="16">
        <v>43891</v>
      </c>
    </row>
    <row r="1356" ht="17.1" customHeight="1" spans="1:12">
      <c r="A1356" s="6"/>
      <c r="B1356" s="7"/>
      <c r="C1356" s="8" t="s">
        <v>1323</v>
      </c>
      <c r="D1356" s="8" t="s">
        <v>1324</v>
      </c>
      <c r="E1356" s="9" t="s">
        <v>2242</v>
      </c>
      <c r="F1356" s="10" t="s">
        <v>1313</v>
      </c>
      <c r="G1356" s="10">
        <v>1</v>
      </c>
      <c r="H1356" s="11">
        <v>0</v>
      </c>
      <c r="I1356" s="11">
        <v>0.8</v>
      </c>
      <c r="J1356" s="14" t="s">
        <v>1310</v>
      </c>
      <c r="K1356" s="15"/>
      <c r="L1356" s="16">
        <v>43891</v>
      </c>
    </row>
    <row r="1357" ht="21" customHeight="1" spans="1:12">
      <c r="A1357" s="6" t="s">
        <v>319</v>
      </c>
      <c r="B1357" s="7" t="s">
        <v>1305</v>
      </c>
      <c r="C1357" s="8" t="s">
        <v>1318</v>
      </c>
      <c r="D1357" s="8" t="s">
        <v>1319</v>
      </c>
      <c r="E1357" s="9" t="s">
        <v>1722</v>
      </c>
      <c r="F1357" s="10" t="s">
        <v>1309</v>
      </c>
      <c r="G1357" s="10">
        <v>2</v>
      </c>
      <c r="H1357" s="11">
        <v>0</v>
      </c>
      <c r="I1357" s="11">
        <v>0.96</v>
      </c>
      <c r="J1357" s="14" t="s">
        <v>1310</v>
      </c>
      <c r="K1357" s="15"/>
      <c r="L1357" s="16">
        <v>43812</v>
      </c>
    </row>
    <row r="1358" ht="21" customHeight="1" spans="1:12">
      <c r="A1358" s="6"/>
      <c r="B1358" s="7"/>
      <c r="C1358" s="8" t="s">
        <v>1735</v>
      </c>
      <c r="D1358" s="8" t="s">
        <v>1736</v>
      </c>
      <c r="E1358" s="9" t="s">
        <v>2243</v>
      </c>
      <c r="F1358" s="10" t="s">
        <v>1355</v>
      </c>
      <c r="G1358" s="10">
        <v>2</v>
      </c>
      <c r="H1358" s="11">
        <v>0</v>
      </c>
      <c r="I1358" s="11">
        <v>1.32</v>
      </c>
      <c r="J1358" s="14" t="s">
        <v>1310</v>
      </c>
      <c r="K1358" s="15"/>
      <c r="L1358" s="16">
        <v>44126</v>
      </c>
    </row>
    <row r="1359" ht="21" customHeight="1" spans="1:12">
      <c r="A1359" s="6"/>
      <c r="B1359" s="7"/>
      <c r="C1359" s="8" t="s">
        <v>1460</v>
      </c>
      <c r="D1359" s="8" t="s">
        <v>1461</v>
      </c>
      <c r="E1359" s="9" t="s">
        <v>2244</v>
      </c>
      <c r="F1359" s="10" t="s">
        <v>1309</v>
      </c>
      <c r="G1359" s="10">
        <v>1</v>
      </c>
      <c r="H1359" s="11">
        <v>0</v>
      </c>
      <c r="I1359" s="11">
        <v>0.25</v>
      </c>
      <c r="J1359" s="14" t="s">
        <v>1310</v>
      </c>
      <c r="K1359" s="15"/>
      <c r="L1359" s="16">
        <v>44144</v>
      </c>
    </row>
    <row r="1360" ht="27.95" customHeight="1" spans="1:12">
      <c r="A1360" s="6" t="s">
        <v>321</v>
      </c>
      <c r="B1360" s="7" t="s">
        <v>1305</v>
      </c>
      <c r="C1360" s="8" t="s">
        <v>1338</v>
      </c>
      <c r="D1360" s="8" t="s">
        <v>1339</v>
      </c>
      <c r="E1360" s="9" t="s">
        <v>1326</v>
      </c>
      <c r="F1360" s="10" t="s">
        <v>1326</v>
      </c>
      <c r="G1360" s="10">
        <v>5</v>
      </c>
      <c r="H1360" s="11">
        <v>0</v>
      </c>
      <c r="I1360" s="11">
        <v>1.5</v>
      </c>
      <c r="J1360" s="14" t="s">
        <v>1310</v>
      </c>
      <c r="K1360" s="15"/>
      <c r="L1360" s="16">
        <v>43846</v>
      </c>
    </row>
    <row r="1361" ht="39.95" customHeight="1" spans="1:12">
      <c r="A1361" s="6" t="s">
        <v>323</v>
      </c>
      <c r="B1361" s="7" t="s">
        <v>1305</v>
      </c>
      <c r="C1361" s="8" t="s">
        <v>2200</v>
      </c>
      <c r="D1361" s="8" t="s">
        <v>2201</v>
      </c>
      <c r="E1361" s="9" t="s">
        <v>1308</v>
      </c>
      <c r="F1361" s="10" t="s">
        <v>1313</v>
      </c>
      <c r="G1361" s="10">
        <v>20</v>
      </c>
      <c r="H1361" s="11">
        <v>0</v>
      </c>
      <c r="I1361" s="11">
        <v>12</v>
      </c>
      <c r="J1361" s="14" t="s">
        <v>1310</v>
      </c>
      <c r="K1361" s="15"/>
      <c r="L1361" s="16">
        <v>43831</v>
      </c>
    </row>
    <row r="1362" ht="17.1" customHeight="1" spans="1:12">
      <c r="A1362" s="6"/>
      <c r="B1362" s="7"/>
      <c r="C1362" s="8" t="s">
        <v>1338</v>
      </c>
      <c r="D1362" s="8" t="s">
        <v>1339</v>
      </c>
      <c r="E1362" s="9" t="s">
        <v>1308</v>
      </c>
      <c r="F1362" s="10" t="s">
        <v>1313</v>
      </c>
      <c r="G1362" s="10">
        <v>20</v>
      </c>
      <c r="H1362" s="11">
        <v>0</v>
      </c>
      <c r="I1362" s="11">
        <v>4</v>
      </c>
      <c r="J1362" s="14" t="s">
        <v>1310</v>
      </c>
      <c r="K1362" s="15"/>
      <c r="L1362" s="16">
        <v>43831</v>
      </c>
    </row>
    <row r="1363" ht="17.1" customHeight="1" spans="1:12">
      <c r="A1363" s="6"/>
      <c r="B1363" s="7"/>
      <c r="C1363" s="8" t="s">
        <v>1323</v>
      </c>
      <c r="D1363" s="8" t="s">
        <v>1324</v>
      </c>
      <c r="E1363" s="9" t="s">
        <v>1308</v>
      </c>
      <c r="F1363" s="10" t="s">
        <v>1313</v>
      </c>
      <c r="G1363" s="10">
        <v>20</v>
      </c>
      <c r="H1363" s="11">
        <v>0</v>
      </c>
      <c r="I1363" s="11">
        <v>4</v>
      </c>
      <c r="J1363" s="14" t="s">
        <v>1310</v>
      </c>
      <c r="K1363" s="15"/>
      <c r="L1363" s="16">
        <v>43831</v>
      </c>
    </row>
    <row r="1364" ht="17.1" customHeight="1" spans="1:12">
      <c r="A1364" s="6"/>
      <c r="B1364" s="7"/>
      <c r="C1364" s="8" t="s">
        <v>2245</v>
      </c>
      <c r="D1364" s="8" t="s">
        <v>2246</v>
      </c>
      <c r="E1364" s="9" t="s">
        <v>1308</v>
      </c>
      <c r="F1364" s="10" t="s">
        <v>1359</v>
      </c>
      <c r="G1364" s="10">
        <v>50</v>
      </c>
      <c r="H1364" s="11">
        <v>0</v>
      </c>
      <c r="I1364" s="11">
        <v>5</v>
      </c>
      <c r="J1364" s="14" t="s">
        <v>1310</v>
      </c>
      <c r="K1364" s="15"/>
      <c r="L1364" s="16">
        <v>43831</v>
      </c>
    </row>
    <row r="1365" ht="17.1" customHeight="1" spans="1:12">
      <c r="A1365" s="6" t="s">
        <v>325</v>
      </c>
      <c r="B1365" s="7" t="s">
        <v>1305</v>
      </c>
      <c r="C1365" s="8" t="s">
        <v>1323</v>
      </c>
      <c r="D1365" s="8" t="s">
        <v>1324</v>
      </c>
      <c r="E1365" s="9" t="s">
        <v>2206</v>
      </c>
      <c r="F1365" s="10" t="s">
        <v>1313</v>
      </c>
      <c r="G1365" s="10">
        <v>1</v>
      </c>
      <c r="H1365" s="11">
        <v>0</v>
      </c>
      <c r="I1365" s="11">
        <v>0.66</v>
      </c>
      <c r="J1365" s="14" t="s">
        <v>1310</v>
      </c>
      <c r="K1365" s="15"/>
      <c r="L1365" s="16">
        <v>43861</v>
      </c>
    </row>
    <row r="1366" ht="17.1" customHeight="1" spans="1:12">
      <c r="A1366" s="6"/>
      <c r="B1366" s="7"/>
      <c r="C1366" s="8" t="s">
        <v>1345</v>
      </c>
      <c r="D1366" s="8" t="s">
        <v>1346</v>
      </c>
      <c r="E1366" s="9" t="s">
        <v>2247</v>
      </c>
      <c r="F1366" s="10" t="s">
        <v>1309</v>
      </c>
      <c r="G1366" s="10">
        <v>2</v>
      </c>
      <c r="H1366" s="11">
        <v>0</v>
      </c>
      <c r="I1366" s="11">
        <v>0.6</v>
      </c>
      <c r="J1366" s="14" t="s">
        <v>1310</v>
      </c>
      <c r="K1366" s="15"/>
      <c r="L1366" s="16">
        <v>43861</v>
      </c>
    </row>
    <row r="1367" ht="17.1" customHeight="1" spans="1:12">
      <c r="A1367" s="6"/>
      <c r="B1367" s="7"/>
      <c r="C1367" s="8" t="s">
        <v>1338</v>
      </c>
      <c r="D1367" s="8" t="s">
        <v>1339</v>
      </c>
      <c r="E1367" s="9" t="s">
        <v>1912</v>
      </c>
      <c r="F1367" s="10" t="s">
        <v>1313</v>
      </c>
      <c r="G1367" s="10">
        <v>1</v>
      </c>
      <c r="H1367" s="11">
        <v>0</v>
      </c>
      <c r="I1367" s="11">
        <v>0.57</v>
      </c>
      <c r="J1367" s="14" t="s">
        <v>1310</v>
      </c>
      <c r="K1367" s="15"/>
      <c r="L1367" s="16">
        <v>43861</v>
      </c>
    </row>
    <row r="1368" ht="22.7" customHeight="1" spans="1:12">
      <c r="A1368" s="6"/>
      <c r="B1368" s="7"/>
      <c r="C1368" s="8" t="s">
        <v>1331</v>
      </c>
      <c r="D1368" s="8" t="s">
        <v>1332</v>
      </c>
      <c r="E1368" s="9" t="s">
        <v>1522</v>
      </c>
      <c r="F1368" s="10" t="s">
        <v>1309</v>
      </c>
      <c r="G1368" s="10">
        <v>2</v>
      </c>
      <c r="H1368" s="11">
        <v>0</v>
      </c>
      <c r="I1368" s="11">
        <v>1</v>
      </c>
      <c r="J1368" s="14" t="s">
        <v>1310</v>
      </c>
      <c r="K1368" s="15"/>
      <c r="L1368" s="16">
        <v>43861</v>
      </c>
    </row>
    <row r="1369" ht="17.1" customHeight="1" spans="1:12">
      <c r="A1369" s="6"/>
      <c r="B1369" s="7"/>
      <c r="C1369" s="8" t="s">
        <v>1348</v>
      </c>
      <c r="D1369" s="8" t="s">
        <v>1349</v>
      </c>
      <c r="E1369" s="9" t="s">
        <v>2248</v>
      </c>
      <c r="F1369" s="10" t="s">
        <v>1309</v>
      </c>
      <c r="G1369" s="10">
        <v>2</v>
      </c>
      <c r="H1369" s="11">
        <v>0</v>
      </c>
      <c r="I1369" s="11">
        <v>0.6</v>
      </c>
      <c r="J1369" s="14" t="s">
        <v>1310</v>
      </c>
      <c r="K1369" s="15"/>
      <c r="L1369" s="16">
        <v>43861</v>
      </c>
    </row>
    <row r="1370" ht="22.7" customHeight="1" spans="1:12">
      <c r="A1370" s="6"/>
      <c r="B1370" s="7"/>
      <c r="C1370" s="8" t="s">
        <v>1352</v>
      </c>
      <c r="D1370" s="8" t="s">
        <v>1353</v>
      </c>
      <c r="E1370" s="9" t="s">
        <v>2249</v>
      </c>
      <c r="F1370" s="10" t="s">
        <v>2250</v>
      </c>
      <c r="G1370" s="10">
        <v>56</v>
      </c>
      <c r="H1370" s="11">
        <v>0</v>
      </c>
      <c r="I1370" s="11">
        <v>13.44</v>
      </c>
      <c r="J1370" s="14" t="s">
        <v>1310</v>
      </c>
      <c r="K1370" s="15"/>
      <c r="L1370" s="16">
        <v>43861</v>
      </c>
    </row>
    <row r="1371" ht="17.1" customHeight="1" spans="1:12">
      <c r="A1371" s="6"/>
      <c r="B1371" s="7"/>
      <c r="C1371" s="8" t="s">
        <v>1318</v>
      </c>
      <c r="D1371" s="8" t="s">
        <v>1319</v>
      </c>
      <c r="E1371" s="9" t="s">
        <v>1574</v>
      </c>
      <c r="F1371" s="10" t="s">
        <v>1309</v>
      </c>
      <c r="G1371" s="10">
        <v>4</v>
      </c>
      <c r="H1371" s="11">
        <v>0</v>
      </c>
      <c r="I1371" s="11">
        <v>2</v>
      </c>
      <c r="J1371" s="14" t="s">
        <v>1310</v>
      </c>
      <c r="K1371" s="15"/>
      <c r="L1371" s="16">
        <v>43861</v>
      </c>
    </row>
    <row r="1372" ht="22.7" customHeight="1" spans="1:12">
      <c r="A1372" s="6"/>
      <c r="B1372" s="7"/>
      <c r="C1372" s="8" t="s">
        <v>1320</v>
      </c>
      <c r="D1372" s="8" t="s">
        <v>1321</v>
      </c>
      <c r="E1372" s="9" t="s">
        <v>2251</v>
      </c>
      <c r="F1372" s="10" t="s">
        <v>1322</v>
      </c>
      <c r="G1372" s="10">
        <v>1</v>
      </c>
      <c r="H1372" s="11">
        <v>0</v>
      </c>
      <c r="I1372" s="11">
        <v>0.8</v>
      </c>
      <c r="J1372" s="14" t="s">
        <v>1310</v>
      </c>
      <c r="K1372" s="15"/>
      <c r="L1372" s="16">
        <v>43861</v>
      </c>
    </row>
    <row r="1373" ht="17.1" customHeight="1" spans="1:12">
      <c r="A1373" s="6"/>
      <c r="B1373" s="7"/>
      <c r="C1373" s="8" t="s">
        <v>1327</v>
      </c>
      <c r="D1373" s="8" t="s">
        <v>1328</v>
      </c>
      <c r="E1373" s="9" t="s">
        <v>2252</v>
      </c>
      <c r="F1373" s="10" t="s">
        <v>1322</v>
      </c>
      <c r="G1373" s="10">
        <v>3</v>
      </c>
      <c r="H1373" s="11">
        <v>0</v>
      </c>
      <c r="I1373" s="11">
        <v>0.54</v>
      </c>
      <c r="J1373" s="14" t="s">
        <v>1310</v>
      </c>
      <c r="K1373" s="15"/>
      <c r="L1373" s="16">
        <v>43861</v>
      </c>
    </row>
    <row r="1374" ht="17.1" customHeight="1" spans="1:12">
      <c r="A1374" s="6"/>
      <c r="B1374" s="7"/>
      <c r="C1374" s="8" t="s">
        <v>1342</v>
      </c>
      <c r="D1374" s="8" t="s">
        <v>1343</v>
      </c>
      <c r="E1374" s="9" t="s">
        <v>2253</v>
      </c>
      <c r="F1374" s="10" t="s">
        <v>1322</v>
      </c>
      <c r="G1374" s="10">
        <v>1</v>
      </c>
      <c r="H1374" s="11">
        <v>0</v>
      </c>
      <c r="I1374" s="11">
        <v>1.5</v>
      </c>
      <c r="J1374" s="14" t="s">
        <v>1310</v>
      </c>
      <c r="K1374" s="15"/>
      <c r="L1374" s="16">
        <v>43861</v>
      </c>
    </row>
    <row r="1375" ht="17.1" customHeight="1" spans="1:12">
      <c r="A1375" s="6"/>
      <c r="B1375" s="7"/>
      <c r="C1375" s="8" t="s">
        <v>1333</v>
      </c>
      <c r="D1375" s="8" t="s">
        <v>1334</v>
      </c>
      <c r="E1375" s="9" t="s">
        <v>1758</v>
      </c>
      <c r="F1375" s="10" t="s">
        <v>1309</v>
      </c>
      <c r="G1375" s="10">
        <v>1</v>
      </c>
      <c r="H1375" s="11">
        <v>0</v>
      </c>
      <c r="I1375" s="11">
        <v>1.68</v>
      </c>
      <c r="J1375" s="14" t="s">
        <v>1310</v>
      </c>
      <c r="K1375" s="15"/>
      <c r="L1375" s="16">
        <v>43861</v>
      </c>
    </row>
    <row r="1376" ht="18" customHeight="1" spans="1:12">
      <c r="A1376" s="6" t="s">
        <v>329</v>
      </c>
      <c r="B1376" s="7" t="s">
        <v>1305</v>
      </c>
      <c r="C1376" s="8" t="s">
        <v>1392</v>
      </c>
      <c r="D1376" s="8" t="s">
        <v>1393</v>
      </c>
      <c r="E1376" s="9" t="s">
        <v>1309</v>
      </c>
      <c r="F1376" s="10" t="s">
        <v>1309</v>
      </c>
      <c r="G1376" s="10">
        <v>3</v>
      </c>
      <c r="H1376" s="11">
        <v>0</v>
      </c>
      <c r="I1376" s="11">
        <v>4.5</v>
      </c>
      <c r="J1376" s="14" t="s">
        <v>1310</v>
      </c>
      <c r="K1376" s="15"/>
      <c r="L1376" s="16">
        <v>43831</v>
      </c>
    </row>
    <row r="1377" ht="18" customHeight="1" spans="1:12">
      <c r="A1377" s="6"/>
      <c r="B1377" s="7"/>
      <c r="C1377" s="8" t="s">
        <v>1342</v>
      </c>
      <c r="D1377" s="8" t="s">
        <v>1343</v>
      </c>
      <c r="E1377" s="9" t="s">
        <v>1309</v>
      </c>
      <c r="F1377" s="10" t="s">
        <v>1309</v>
      </c>
      <c r="G1377" s="10">
        <v>4</v>
      </c>
      <c r="H1377" s="11">
        <v>0</v>
      </c>
      <c r="I1377" s="11">
        <v>2</v>
      </c>
      <c r="J1377" s="14" t="s">
        <v>1310</v>
      </c>
      <c r="K1377" s="15"/>
      <c r="L1377" s="16">
        <v>43831</v>
      </c>
    </row>
    <row r="1378" ht="18" customHeight="1" spans="1:12">
      <c r="A1378" s="6"/>
      <c r="B1378" s="7"/>
      <c r="C1378" s="8" t="s">
        <v>1329</v>
      </c>
      <c r="D1378" s="8" t="s">
        <v>1330</v>
      </c>
      <c r="E1378" s="9" t="s">
        <v>1309</v>
      </c>
      <c r="F1378" s="10" t="s">
        <v>1309</v>
      </c>
      <c r="G1378" s="10">
        <v>4</v>
      </c>
      <c r="H1378" s="11">
        <v>0</v>
      </c>
      <c r="I1378" s="11">
        <v>2</v>
      </c>
      <c r="J1378" s="14" t="s">
        <v>1310</v>
      </c>
      <c r="K1378" s="15"/>
      <c r="L1378" s="16">
        <v>43831</v>
      </c>
    </row>
    <row r="1379" ht="18" customHeight="1" spans="1:12">
      <c r="A1379" s="6"/>
      <c r="B1379" s="7"/>
      <c r="C1379" s="8" t="s">
        <v>1345</v>
      </c>
      <c r="D1379" s="8" t="s">
        <v>1346</v>
      </c>
      <c r="E1379" s="9" t="s">
        <v>1309</v>
      </c>
      <c r="F1379" s="10" t="s">
        <v>1309</v>
      </c>
      <c r="G1379" s="10">
        <v>3</v>
      </c>
      <c r="H1379" s="11">
        <v>0</v>
      </c>
      <c r="I1379" s="11">
        <v>3.6</v>
      </c>
      <c r="J1379" s="14" t="s">
        <v>1310</v>
      </c>
      <c r="K1379" s="15"/>
      <c r="L1379" s="16">
        <v>43831</v>
      </c>
    </row>
    <row r="1380" ht="18" customHeight="1" spans="1:12">
      <c r="A1380" s="6"/>
      <c r="B1380" s="7"/>
      <c r="C1380" s="8" t="s">
        <v>1331</v>
      </c>
      <c r="D1380" s="8" t="s">
        <v>1332</v>
      </c>
      <c r="E1380" s="9" t="s">
        <v>1309</v>
      </c>
      <c r="F1380" s="10" t="s">
        <v>1309</v>
      </c>
      <c r="G1380" s="10">
        <v>3</v>
      </c>
      <c r="H1380" s="11">
        <v>0</v>
      </c>
      <c r="I1380" s="11">
        <v>3.6</v>
      </c>
      <c r="J1380" s="14" t="s">
        <v>1310</v>
      </c>
      <c r="K1380" s="15"/>
      <c r="L1380" s="16">
        <v>43831</v>
      </c>
    </row>
    <row r="1381" ht="30" customHeight="1" spans="1:12">
      <c r="A1381" s="6"/>
      <c r="B1381" s="7"/>
      <c r="C1381" s="8" t="s">
        <v>1421</v>
      </c>
      <c r="D1381" s="8" t="s">
        <v>1422</v>
      </c>
      <c r="E1381" s="9" t="s">
        <v>1309</v>
      </c>
      <c r="F1381" s="10" t="s">
        <v>1359</v>
      </c>
      <c r="G1381" s="10">
        <v>100</v>
      </c>
      <c r="H1381" s="11">
        <v>0</v>
      </c>
      <c r="I1381" s="11">
        <v>5</v>
      </c>
      <c r="J1381" s="14" t="s">
        <v>1310</v>
      </c>
      <c r="K1381" s="15"/>
      <c r="L1381" s="16">
        <v>43831</v>
      </c>
    </row>
    <row r="1382" ht="30.95" customHeight="1" spans="1:12">
      <c r="A1382" s="6"/>
      <c r="B1382" s="7"/>
      <c r="C1382" s="8" t="s">
        <v>1357</v>
      </c>
      <c r="D1382" s="8" t="s">
        <v>1358</v>
      </c>
      <c r="E1382" s="9" t="s">
        <v>1322</v>
      </c>
      <c r="F1382" s="10" t="s">
        <v>1359</v>
      </c>
      <c r="G1382" s="10">
        <v>500</v>
      </c>
      <c r="H1382" s="11">
        <v>0</v>
      </c>
      <c r="I1382" s="11">
        <v>15</v>
      </c>
      <c r="J1382" s="14" t="s">
        <v>1310</v>
      </c>
      <c r="K1382" s="15"/>
      <c r="L1382" s="16">
        <v>43831</v>
      </c>
    </row>
    <row r="1383" ht="29.1" customHeight="1" spans="1:12">
      <c r="A1383" s="6"/>
      <c r="B1383" s="7"/>
      <c r="C1383" s="8" t="s">
        <v>1520</v>
      </c>
      <c r="D1383" s="8" t="s">
        <v>1521</v>
      </c>
      <c r="E1383" s="9" t="s">
        <v>1322</v>
      </c>
      <c r="F1383" s="10" t="s">
        <v>2254</v>
      </c>
      <c r="G1383" s="10">
        <v>60</v>
      </c>
      <c r="H1383" s="11">
        <v>0</v>
      </c>
      <c r="I1383" s="11">
        <v>12</v>
      </c>
      <c r="J1383" s="14" t="s">
        <v>1310</v>
      </c>
      <c r="K1383" s="15"/>
      <c r="L1383" s="16">
        <v>43831</v>
      </c>
    </row>
    <row r="1384" ht="15.95" customHeight="1" spans="1:12">
      <c r="A1384" s="6"/>
      <c r="B1384" s="7"/>
      <c r="C1384" s="8" t="s">
        <v>1384</v>
      </c>
      <c r="D1384" s="8" t="s">
        <v>1385</v>
      </c>
      <c r="E1384" s="9" t="s">
        <v>2255</v>
      </c>
      <c r="F1384" s="10" t="s">
        <v>2255</v>
      </c>
      <c r="G1384" s="10">
        <v>1</v>
      </c>
      <c r="H1384" s="11">
        <v>0.01</v>
      </c>
      <c r="I1384" s="11">
        <v>50</v>
      </c>
      <c r="J1384" s="14" t="s">
        <v>1310</v>
      </c>
      <c r="K1384" s="15"/>
      <c r="L1384" s="16">
        <v>43831</v>
      </c>
    </row>
    <row r="1385" ht="15.95" customHeight="1" spans="1:12">
      <c r="A1385" s="6"/>
      <c r="B1385" s="7"/>
      <c r="C1385" s="8" t="s">
        <v>1655</v>
      </c>
      <c r="D1385" s="8" t="s">
        <v>1656</v>
      </c>
      <c r="E1385" s="9" t="s">
        <v>1621</v>
      </c>
      <c r="F1385" s="10" t="s">
        <v>1621</v>
      </c>
      <c r="G1385" s="10">
        <v>1</v>
      </c>
      <c r="H1385" s="11">
        <v>0</v>
      </c>
      <c r="I1385" s="11">
        <v>3</v>
      </c>
      <c r="J1385" s="14" t="s">
        <v>1310</v>
      </c>
      <c r="K1385" s="15"/>
      <c r="L1385" s="16">
        <v>43831</v>
      </c>
    </row>
    <row r="1386" ht="15.95" customHeight="1" spans="1:12">
      <c r="A1386" s="6"/>
      <c r="B1386" s="7"/>
      <c r="C1386" s="8" t="s">
        <v>1318</v>
      </c>
      <c r="D1386" s="8" t="s">
        <v>1319</v>
      </c>
      <c r="E1386" s="9" t="s">
        <v>1309</v>
      </c>
      <c r="F1386" s="10" t="s">
        <v>1309</v>
      </c>
      <c r="G1386" s="10">
        <v>8</v>
      </c>
      <c r="H1386" s="11">
        <v>0</v>
      </c>
      <c r="I1386" s="11">
        <v>4.8</v>
      </c>
      <c r="J1386" s="14" t="s">
        <v>1310</v>
      </c>
      <c r="K1386" s="15"/>
      <c r="L1386" s="16">
        <v>43831</v>
      </c>
    </row>
    <row r="1387" ht="15.95" customHeight="1" spans="1:12">
      <c r="A1387" s="6"/>
      <c r="B1387" s="7"/>
      <c r="C1387" s="8" t="s">
        <v>1314</v>
      </c>
      <c r="D1387" s="8" t="s">
        <v>1315</v>
      </c>
      <c r="E1387" s="9" t="s">
        <v>1355</v>
      </c>
      <c r="F1387" s="10" t="s">
        <v>1355</v>
      </c>
      <c r="G1387" s="10">
        <v>40</v>
      </c>
      <c r="H1387" s="11">
        <v>0</v>
      </c>
      <c r="I1387" s="11">
        <v>12</v>
      </c>
      <c r="J1387" s="14" t="s">
        <v>1310</v>
      </c>
      <c r="K1387" s="15"/>
      <c r="L1387" s="16">
        <v>43831</v>
      </c>
    </row>
    <row r="1388" ht="15.95" customHeight="1" spans="1:12">
      <c r="A1388" s="6"/>
      <c r="B1388" s="7"/>
      <c r="C1388" s="8" t="s">
        <v>1327</v>
      </c>
      <c r="D1388" s="8" t="s">
        <v>1328</v>
      </c>
      <c r="E1388" s="9" t="s">
        <v>1309</v>
      </c>
      <c r="F1388" s="10" t="s">
        <v>1309</v>
      </c>
      <c r="G1388" s="10">
        <v>3</v>
      </c>
      <c r="H1388" s="11">
        <v>0</v>
      </c>
      <c r="I1388" s="11">
        <v>0.9</v>
      </c>
      <c r="J1388" s="14" t="s">
        <v>1310</v>
      </c>
      <c r="K1388" s="15"/>
      <c r="L1388" s="16">
        <v>43831</v>
      </c>
    </row>
    <row r="1389" ht="15.95" customHeight="1" spans="1:12">
      <c r="A1389" s="6"/>
      <c r="B1389" s="7"/>
      <c r="C1389" s="8" t="s">
        <v>1323</v>
      </c>
      <c r="D1389" s="8" t="s">
        <v>1324</v>
      </c>
      <c r="E1389" s="9" t="s">
        <v>1313</v>
      </c>
      <c r="F1389" s="10" t="s">
        <v>1313</v>
      </c>
      <c r="G1389" s="10">
        <v>1</v>
      </c>
      <c r="H1389" s="11">
        <v>0</v>
      </c>
      <c r="I1389" s="11">
        <v>4.5</v>
      </c>
      <c r="J1389" s="14" t="s">
        <v>1310</v>
      </c>
      <c r="K1389" s="15"/>
      <c r="L1389" s="16">
        <v>43831</v>
      </c>
    </row>
    <row r="1390" ht="15.95" customHeight="1" spans="1:12">
      <c r="A1390" s="6"/>
      <c r="B1390" s="7"/>
      <c r="C1390" s="8" t="s">
        <v>1338</v>
      </c>
      <c r="D1390" s="8" t="s">
        <v>1339</v>
      </c>
      <c r="E1390" s="9" t="s">
        <v>1313</v>
      </c>
      <c r="F1390" s="10" t="s">
        <v>1313</v>
      </c>
      <c r="G1390" s="10">
        <v>1</v>
      </c>
      <c r="H1390" s="11">
        <v>0</v>
      </c>
      <c r="I1390" s="11">
        <v>4.8</v>
      </c>
      <c r="J1390" s="14" t="s">
        <v>1310</v>
      </c>
      <c r="K1390" s="15"/>
      <c r="L1390" s="16">
        <v>43831</v>
      </c>
    </row>
    <row r="1391" ht="15.95" customHeight="1" spans="1:12">
      <c r="A1391" s="6"/>
      <c r="B1391" s="7"/>
      <c r="C1391" s="8" t="s">
        <v>1336</v>
      </c>
      <c r="D1391" s="8" t="s">
        <v>1337</v>
      </c>
      <c r="E1391" s="9" t="s">
        <v>1313</v>
      </c>
      <c r="F1391" s="10" t="s">
        <v>1313</v>
      </c>
      <c r="G1391" s="10">
        <v>20</v>
      </c>
      <c r="H1391" s="11">
        <v>0</v>
      </c>
      <c r="I1391" s="11">
        <v>24</v>
      </c>
      <c r="J1391" s="14" t="s">
        <v>1310</v>
      </c>
      <c r="K1391" s="15"/>
      <c r="L1391" s="16">
        <v>43771</v>
      </c>
    </row>
    <row r="1392" ht="24.2" customHeight="1" spans="1:12">
      <c r="A1392" s="6"/>
      <c r="B1392" s="7" t="s">
        <v>2256</v>
      </c>
      <c r="C1392" s="8" t="s">
        <v>1336</v>
      </c>
      <c r="D1392" s="8" t="s">
        <v>1337</v>
      </c>
      <c r="E1392" s="9" t="s">
        <v>1313</v>
      </c>
      <c r="F1392" s="10" t="s">
        <v>1313</v>
      </c>
      <c r="G1392" s="10">
        <v>100</v>
      </c>
      <c r="H1392" s="11">
        <v>0</v>
      </c>
      <c r="I1392" s="11">
        <v>2</v>
      </c>
      <c r="J1392" s="14" t="s">
        <v>1310</v>
      </c>
      <c r="K1392" s="15"/>
      <c r="L1392" s="16">
        <v>43831</v>
      </c>
    </row>
    <row r="1393" ht="36.2" customHeight="1" spans="1:12">
      <c r="A1393" s="6"/>
      <c r="B1393" s="7" t="s">
        <v>2257</v>
      </c>
      <c r="C1393" s="8" t="s">
        <v>1336</v>
      </c>
      <c r="D1393" s="8" t="s">
        <v>1337</v>
      </c>
      <c r="E1393" s="9" t="s">
        <v>1313</v>
      </c>
      <c r="F1393" s="10" t="s">
        <v>1313</v>
      </c>
      <c r="G1393" s="10">
        <v>1000</v>
      </c>
      <c r="H1393" s="11">
        <v>0</v>
      </c>
      <c r="I1393" s="11">
        <v>10</v>
      </c>
      <c r="J1393" s="14" t="s">
        <v>1310</v>
      </c>
      <c r="K1393" s="15"/>
      <c r="L1393" s="16">
        <v>43955</v>
      </c>
    </row>
    <row r="1394" ht="48.2" customHeight="1" spans="1:12">
      <c r="A1394" s="6"/>
      <c r="B1394" s="7" t="s">
        <v>2258</v>
      </c>
      <c r="C1394" s="8" t="s">
        <v>1336</v>
      </c>
      <c r="D1394" s="8" t="s">
        <v>1337</v>
      </c>
      <c r="E1394" s="9" t="s">
        <v>1313</v>
      </c>
      <c r="F1394" s="10" t="s">
        <v>1313</v>
      </c>
      <c r="G1394" s="10">
        <v>120</v>
      </c>
      <c r="H1394" s="11">
        <v>0</v>
      </c>
      <c r="I1394" s="11">
        <v>6</v>
      </c>
      <c r="J1394" s="14" t="s">
        <v>1310</v>
      </c>
      <c r="K1394" s="15"/>
      <c r="L1394" s="16">
        <v>43860</v>
      </c>
    </row>
    <row r="1395" ht="30" customHeight="1" spans="1:12">
      <c r="A1395" s="6"/>
      <c r="B1395" s="7" t="s">
        <v>2259</v>
      </c>
      <c r="C1395" s="8" t="s">
        <v>1336</v>
      </c>
      <c r="D1395" s="8" t="s">
        <v>1337</v>
      </c>
      <c r="E1395" s="9" t="s">
        <v>1373</v>
      </c>
      <c r="F1395" s="10" t="s">
        <v>1355</v>
      </c>
      <c r="G1395" s="10">
        <v>100</v>
      </c>
      <c r="H1395" s="11">
        <v>0</v>
      </c>
      <c r="I1395" s="11">
        <v>2</v>
      </c>
      <c r="J1395" s="14" t="s">
        <v>1310</v>
      </c>
      <c r="K1395" s="15"/>
      <c r="L1395" s="16">
        <v>43927</v>
      </c>
    </row>
    <row r="1396" ht="18.95" customHeight="1" spans="1:12">
      <c r="A1396" s="6" t="s">
        <v>331</v>
      </c>
      <c r="B1396" s="7" t="s">
        <v>1305</v>
      </c>
      <c r="C1396" s="8" t="s">
        <v>1318</v>
      </c>
      <c r="D1396" s="8" t="s">
        <v>1319</v>
      </c>
      <c r="E1396" s="9" t="s">
        <v>1309</v>
      </c>
      <c r="F1396" s="10" t="s">
        <v>1309</v>
      </c>
      <c r="G1396" s="10">
        <v>3</v>
      </c>
      <c r="H1396" s="11">
        <v>0</v>
      </c>
      <c r="I1396" s="11">
        <v>2.1</v>
      </c>
      <c r="J1396" s="14" t="s">
        <v>1310</v>
      </c>
      <c r="K1396" s="15"/>
      <c r="L1396" s="16">
        <v>43831</v>
      </c>
    </row>
    <row r="1397" ht="18.95" customHeight="1" spans="1:12">
      <c r="A1397" s="6"/>
      <c r="B1397" s="7"/>
      <c r="C1397" s="8" t="s">
        <v>1338</v>
      </c>
      <c r="D1397" s="8" t="s">
        <v>1339</v>
      </c>
      <c r="E1397" s="9" t="s">
        <v>1313</v>
      </c>
      <c r="F1397" s="10" t="s">
        <v>1313</v>
      </c>
      <c r="G1397" s="10">
        <v>1</v>
      </c>
      <c r="H1397" s="11">
        <v>0</v>
      </c>
      <c r="I1397" s="11">
        <v>1.7</v>
      </c>
      <c r="J1397" s="14" t="s">
        <v>1310</v>
      </c>
      <c r="K1397" s="15"/>
      <c r="L1397" s="16">
        <v>43831</v>
      </c>
    </row>
    <row r="1398" ht="18.95" customHeight="1" spans="1:12">
      <c r="A1398" s="6"/>
      <c r="B1398" s="7"/>
      <c r="C1398" s="8" t="s">
        <v>1323</v>
      </c>
      <c r="D1398" s="8" t="s">
        <v>1324</v>
      </c>
      <c r="E1398" s="9" t="s">
        <v>1313</v>
      </c>
      <c r="F1398" s="10" t="s">
        <v>1313</v>
      </c>
      <c r="G1398" s="10">
        <v>1</v>
      </c>
      <c r="H1398" s="11">
        <v>0</v>
      </c>
      <c r="I1398" s="11">
        <v>1</v>
      </c>
      <c r="J1398" s="14" t="s">
        <v>1310</v>
      </c>
      <c r="K1398" s="15"/>
      <c r="L1398" s="16">
        <v>43831</v>
      </c>
    </row>
    <row r="1399" ht="18.95" customHeight="1" spans="1:12">
      <c r="A1399" s="6"/>
      <c r="B1399" s="7"/>
      <c r="C1399" s="8" t="s">
        <v>1336</v>
      </c>
      <c r="D1399" s="8" t="s">
        <v>1337</v>
      </c>
      <c r="E1399" s="9" t="s">
        <v>1313</v>
      </c>
      <c r="F1399" s="10" t="s">
        <v>1313</v>
      </c>
      <c r="G1399" s="10">
        <v>1</v>
      </c>
      <c r="H1399" s="11">
        <v>0</v>
      </c>
      <c r="I1399" s="11">
        <v>2</v>
      </c>
      <c r="J1399" s="14" t="s">
        <v>1310</v>
      </c>
      <c r="K1399" s="15"/>
      <c r="L1399" s="16">
        <v>43831</v>
      </c>
    </row>
    <row r="1400" ht="30" customHeight="1" spans="1:12">
      <c r="A1400" s="6"/>
      <c r="B1400" s="7"/>
      <c r="C1400" s="8" t="s">
        <v>1421</v>
      </c>
      <c r="D1400" s="8" t="s">
        <v>1422</v>
      </c>
      <c r="E1400" s="9" t="s">
        <v>1313</v>
      </c>
      <c r="F1400" s="10" t="s">
        <v>1313</v>
      </c>
      <c r="G1400" s="10">
        <v>1</v>
      </c>
      <c r="H1400" s="11">
        <v>0</v>
      </c>
      <c r="I1400" s="11">
        <v>1</v>
      </c>
      <c r="J1400" s="14" t="s">
        <v>1310</v>
      </c>
      <c r="K1400" s="15"/>
      <c r="L1400" s="16">
        <v>43831</v>
      </c>
    </row>
    <row r="1401" ht="30" customHeight="1" spans="1:12">
      <c r="A1401" s="6"/>
      <c r="B1401" s="7"/>
      <c r="C1401" s="8" t="s">
        <v>1357</v>
      </c>
      <c r="D1401" s="8" t="s">
        <v>1358</v>
      </c>
      <c r="E1401" s="9" t="s">
        <v>1313</v>
      </c>
      <c r="F1401" s="10" t="s">
        <v>1313</v>
      </c>
      <c r="G1401" s="10">
        <v>1</v>
      </c>
      <c r="H1401" s="11">
        <v>0</v>
      </c>
      <c r="I1401" s="11">
        <v>3</v>
      </c>
      <c r="J1401" s="14" t="s">
        <v>1310</v>
      </c>
      <c r="K1401" s="15"/>
      <c r="L1401" s="16">
        <v>43831</v>
      </c>
    </row>
    <row r="1402" ht="21" customHeight="1" spans="1:12">
      <c r="A1402" s="6"/>
      <c r="B1402" s="7"/>
      <c r="C1402" s="8" t="s">
        <v>1352</v>
      </c>
      <c r="D1402" s="8" t="s">
        <v>1353</v>
      </c>
      <c r="E1402" s="9" t="s">
        <v>1373</v>
      </c>
      <c r="F1402" s="10" t="s">
        <v>1373</v>
      </c>
      <c r="G1402" s="10">
        <v>2</v>
      </c>
      <c r="H1402" s="11">
        <v>0</v>
      </c>
      <c r="I1402" s="11">
        <v>0.6</v>
      </c>
      <c r="J1402" s="14" t="s">
        <v>1310</v>
      </c>
      <c r="K1402" s="15"/>
      <c r="L1402" s="16">
        <v>43831</v>
      </c>
    </row>
    <row r="1403" ht="36" customHeight="1" spans="1:12">
      <c r="A1403" s="6" t="s">
        <v>333</v>
      </c>
      <c r="B1403" s="7" t="s">
        <v>1305</v>
      </c>
      <c r="C1403" s="8" t="s">
        <v>1357</v>
      </c>
      <c r="D1403" s="8" t="s">
        <v>1358</v>
      </c>
      <c r="E1403" s="9" t="s">
        <v>1313</v>
      </c>
      <c r="F1403" s="10" t="s">
        <v>1313</v>
      </c>
      <c r="G1403" s="10">
        <v>5</v>
      </c>
      <c r="H1403" s="11">
        <v>0</v>
      </c>
      <c r="I1403" s="11">
        <v>1</v>
      </c>
      <c r="J1403" s="14" t="s">
        <v>1310</v>
      </c>
      <c r="K1403" s="15"/>
      <c r="L1403" s="16">
        <v>43831</v>
      </c>
    </row>
    <row r="1404" ht="21" customHeight="1" spans="1:12">
      <c r="A1404" s="6"/>
      <c r="B1404" s="7"/>
      <c r="C1404" s="8" t="s">
        <v>1336</v>
      </c>
      <c r="D1404" s="8" t="s">
        <v>1337</v>
      </c>
      <c r="E1404" s="9" t="s">
        <v>1313</v>
      </c>
      <c r="F1404" s="10" t="s">
        <v>1313</v>
      </c>
      <c r="G1404" s="10">
        <v>5</v>
      </c>
      <c r="H1404" s="11">
        <v>0</v>
      </c>
      <c r="I1404" s="11">
        <v>1.5</v>
      </c>
      <c r="J1404" s="14" t="s">
        <v>1310</v>
      </c>
      <c r="K1404" s="15"/>
      <c r="L1404" s="16">
        <v>43831</v>
      </c>
    </row>
    <row r="1405" ht="21" customHeight="1" spans="1:12">
      <c r="A1405" s="6"/>
      <c r="B1405" s="7"/>
      <c r="C1405" s="8" t="s">
        <v>1323</v>
      </c>
      <c r="D1405" s="8" t="s">
        <v>1324</v>
      </c>
      <c r="E1405" s="9" t="s">
        <v>1433</v>
      </c>
      <c r="F1405" s="10" t="s">
        <v>1326</v>
      </c>
      <c r="G1405" s="10">
        <v>8</v>
      </c>
      <c r="H1405" s="11">
        <v>0</v>
      </c>
      <c r="I1405" s="11">
        <v>0.24</v>
      </c>
      <c r="J1405" s="14" t="s">
        <v>1310</v>
      </c>
      <c r="K1405" s="15"/>
      <c r="L1405" s="16">
        <v>43831</v>
      </c>
    </row>
    <row r="1406" ht="21" customHeight="1" spans="1:12">
      <c r="A1406" s="6"/>
      <c r="B1406" s="7"/>
      <c r="C1406" s="8" t="s">
        <v>1338</v>
      </c>
      <c r="D1406" s="8" t="s">
        <v>1339</v>
      </c>
      <c r="E1406" s="9" t="s">
        <v>1341</v>
      </c>
      <c r="F1406" s="10" t="s">
        <v>1341</v>
      </c>
      <c r="G1406" s="10">
        <v>20</v>
      </c>
      <c r="H1406" s="11">
        <v>0</v>
      </c>
      <c r="I1406" s="11">
        <v>0.8</v>
      </c>
      <c r="J1406" s="14" t="s">
        <v>1310</v>
      </c>
      <c r="K1406" s="15"/>
      <c r="L1406" s="16">
        <v>43831</v>
      </c>
    </row>
    <row r="1407" ht="17.1" customHeight="1" spans="1:12">
      <c r="A1407" s="6" t="s">
        <v>335</v>
      </c>
      <c r="B1407" s="7" t="s">
        <v>1305</v>
      </c>
      <c r="C1407" s="8" t="s">
        <v>2245</v>
      </c>
      <c r="D1407" s="8" t="s">
        <v>2246</v>
      </c>
      <c r="E1407" s="9" t="s">
        <v>2260</v>
      </c>
      <c r="F1407" s="10" t="s">
        <v>1621</v>
      </c>
      <c r="G1407" s="10">
        <v>1</v>
      </c>
      <c r="H1407" s="11">
        <v>0</v>
      </c>
      <c r="I1407" s="11">
        <v>5</v>
      </c>
      <c r="J1407" s="14" t="s">
        <v>1310</v>
      </c>
      <c r="K1407" s="15"/>
      <c r="L1407" s="16">
        <v>43921</v>
      </c>
    </row>
    <row r="1408" ht="24.2" customHeight="1" spans="1:12">
      <c r="A1408" s="6"/>
      <c r="B1408" s="7"/>
      <c r="C1408" s="8" t="s">
        <v>1357</v>
      </c>
      <c r="D1408" s="8" t="s">
        <v>1358</v>
      </c>
      <c r="E1408" s="9" t="s">
        <v>1900</v>
      </c>
      <c r="F1408" s="10" t="s">
        <v>1621</v>
      </c>
      <c r="G1408" s="10">
        <v>1</v>
      </c>
      <c r="H1408" s="11">
        <v>0</v>
      </c>
      <c r="I1408" s="11">
        <v>0.5</v>
      </c>
      <c r="J1408" s="14" t="s">
        <v>1310</v>
      </c>
      <c r="K1408" s="15"/>
      <c r="L1408" s="16">
        <v>43861</v>
      </c>
    </row>
    <row r="1409" ht="17.1" customHeight="1" spans="1:12">
      <c r="A1409" s="6"/>
      <c r="B1409" s="7"/>
      <c r="C1409" s="8" t="s">
        <v>1314</v>
      </c>
      <c r="D1409" s="8" t="s">
        <v>1315</v>
      </c>
      <c r="E1409" s="9" t="s">
        <v>1900</v>
      </c>
      <c r="F1409" s="10" t="s">
        <v>1313</v>
      </c>
      <c r="G1409" s="10">
        <v>1</v>
      </c>
      <c r="H1409" s="11">
        <v>0</v>
      </c>
      <c r="I1409" s="11">
        <v>1</v>
      </c>
      <c r="J1409" s="14" t="s">
        <v>1310</v>
      </c>
      <c r="K1409" s="15"/>
      <c r="L1409" s="16">
        <v>43980</v>
      </c>
    </row>
    <row r="1410" ht="17.1" customHeight="1" spans="1:12">
      <c r="A1410" s="6"/>
      <c r="B1410" s="7"/>
      <c r="C1410" s="8" t="s">
        <v>1336</v>
      </c>
      <c r="D1410" s="8" t="s">
        <v>1337</v>
      </c>
      <c r="E1410" s="9" t="s">
        <v>2260</v>
      </c>
      <c r="F1410" s="10" t="s">
        <v>1621</v>
      </c>
      <c r="G1410" s="10">
        <v>1</v>
      </c>
      <c r="H1410" s="11">
        <v>0</v>
      </c>
      <c r="I1410" s="11">
        <v>1</v>
      </c>
      <c r="J1410" s="14" t="s">
        <v>1310</v>
      </c>
      <c r="K1410" s="15"/>
      <c r="L1410" s="16">
        <v>44012</v>
      </c>
    </row>
    <row r="1411" ht="17.1" customHeight="1" spans="1:12">
      <c r="A1411" s="6"/>
      <c r="B1411" s="7"/>
      <c r="C1411" s="8" t="s">
        <v>1338</v>
      </c>
      <c r="D1411" s="8" t="s">
        <v>1339</v>
      </c>
      <c r="E1411" s="9" t="s">
        <v>2261</v>
      </c>
      <c r="F1411" s="10" t="s">
        <v>1341</v>
      </c>
      <c r="G1411" s="10">
        <v>20</v>
      </c>
      <c r="H1411" s="11">
        <v>0</v>
      </c>
      <c r="I1411" s="11">
        <v>0.6</v>
      </c>
      <c r="J1411" s="14" t="s">
        <v>1310</v>
      </c>
      <c r="K1411" s="15"/>
      <c r="L1411" s="16">
        <v>43921</v>
      </c>
    </row>
    <row r="1412" ht="24.2" customHeight="1" spans="1:12">
      <c r="A1412" s="6"/>
      <c r="B1412" s="7"/>
      <c r="C1412" s="8" t="s">
        <v>1520</v>
      </c>
      <c r="D1412" s="8" t="s">
        <v>1521</v>
      </c>
      <c r="E1412" s="9" t="s">
        <v>2260</v>
      </c>
      <c r="F1412" s="10" t="s">
        <v>1621</v>
      </c>
      <c r="G1412" s="10">
        <v>1</v>
      </c>
      <c r="H1412" s="11">
        <v>0</v>
      </c>
      <c r="I1412" s="11">
        <v>3</v>
      </c>
      <c r="J1412" s="14" t="s">
        <v>1310</v>
      </c>
      <c r="K1412" s="15"/>
      <c r="L1412" s="16">
        <v>43861</v>
      </c>
    </row>
    <row r="1413" ht="24.2" customHeight="1" spans="1:12">
      <c r="A1413" s="6"/>
      <c r="B1413" s="7"/>
      <c r="C1413" s="8" t="s">
        <v>2234</v>
      </c>
      <c r="D1413" s="8" t="s">
        <v>2235</v>
      </c>
      <c r="E1413" s="9" t="s">
        <v>2260</v>
      </c>
      <c r="F1413" s="10" t="s">
        <v>1309</v>
      </c>
      <c r="G1413" s="10">
        <v>1</v>
      </c>
      <c r="H1413" s="11">
        <v>0</v>
      </c>
      <c r="I1413" s="11">
        <v>0.5</v>
      </c>
      <c r="J1413" s="14" t="s">
        <v>1310</v>
      </c>
      <c r="K1413" s="15"/>
      <c r="L1413" s="16">
        <v>43889</v>
      </c>
    </row>
    <row r="1414" ht="17.1" customHeight="1" spans="1:12">
      <c r="A1414" s="6"/>
      <c r="B1414" s="7"/>
      <c r="C1414" s="8" t="s">
        <v>2262</v>
      </c>
      <c r="D1414" s="8" t="s">
        <v>2263</v>
      </c>
      <c r="E1414" s="9" t="s">
        <v>2260</v>
      </c>
      <c r="F1414" s="10" t="s">
        <v>1309</v>
      </c>
      <c r="G1414" s="10">
        <v>5</v>
      </c>
      <c r="H1414" s="11">
        <v>0</v>
      </c>
      <c r="I1414" s="11">
        <v>0.2</v>
      </c>
      <c r="J1414" s="14" t="s">
        <v>1310</v>
      </c>
      <c r="K1414" s="15"/>
      <c r="L1414" s="16">
        <v>43980</v>
      </c>
    </row>
    <row r="1415" ht="17.1" customHeight="1" spans="1:12">
      <c r="A1415" s="6"/>
      <c r="B1415" s="7"/>
      <c r="C1415" s="8" t="s">
        <v>1560</v>
      </c>
      <c r="D1415" s="8" t="s">
        <v>1561</v>
      </c>
      <c r="E1415" s="9" t="s">
        <v>2260</v>
      </c>
      <c r="F1415" s="10" t="s">
        <v>1621</v>
      </c>
      <c r="G1415" s="10">
        <v>1</v>
      </c>
      <c r="H1415" s="11">
        <v>0</v>
      </c>
      <c r="I1415" s="11">
        <v>4.5</v>
      </c>
      <c r="J1415" s="14" t="s">
        <v>1310</v>
      </c>
      <c r="K1415" s="15"/>
      <c r="L1415" s="16">
        <v>43861</v>
      </c>
    </row>
    <row r="1416" ht="24.2" customHeight="1" spans="1:12">
      <c r="A1416" s="6"/>
      <c r="B1416" s="7"/>
      <c r="C1416" s="8" t="s">
        <v>1412</v>
      </c>
      <c r="D1416" s="8" t="s">
        <v>1413</v>
      </c>
      <c r="E1416" s="9" t="s">
        <v>2260</v>
      </c>
      <c r="F1416" s="10" t="s">
        <v>1621</v>
      </c>
      <c r="G1416" s="10">
        <v>1</v>
      </c>
      <c r="H1416" s="11">
        <v>0</v>
      </c>
      <c r="I1416" s="11">
        <v>0.3</v>
      </c>
      <c r="J1416" s="14" t="s">
        <v>1310</v>
      </c>
      <c r="K1416" s="15"/>
      <c r="L1416" s="16">
        <v>43889</v>
      </c>
    </row>
    <row r="1417" ht="17.1" customHeight="1" spans="1:12">
      <c r="A1417" s="6"/>
      <c r="B1417" s="7"/>
      <c r="C1417" s="8" t="s">
        <v>1323</v>
      </c>
      <c r="D1417" s="8" t="s">
        <v>1324</v>
      </c>
      <c r="E1417" s="9" t="s">
        <v>2260</v>
      </c>
      <c r="F1417" s="10" t="s">
        <v>1326</v>
      </c>
      <c r="G1417" s="10">
        <v>20</v>
      </c>
      <c r="H1417" s="11">
        <v>0</v>
      </c>
      <c r="I1417" s="11">
        <v>0.6</v>
      </c>
      <c r="J1417" s="14" t="s">
        <v>1310</v>
      </c>
      <c r="K1417" s="15"/>
      <c r="L1417" s="16">
        <v>43921</v>
      </c>
    </row>
    <row r="1418" ht="17.1" customHeight="1" spans="1:12">
      <c r="A1418" s="6" t="s">
        <v>499</v>
      </c>
      <c r="B1418" s="7" t="s">
        <v>2264</v>
      </c>
      <c r="C1418" s="8" t="s">
        <v>1318</v>
      </c>
      <c r="D1418" s="8" t="s">
        <v>1319</v>
      </c>
      <c r="E1418" s="9" t="s">
        <v>2265</v>
      </c>
      <c r="F1418" s="10" t="s">
        <v>1313</v>
      </c>
      <c r="G1418" s="10">
        <v>1</v>
      </c>
      <c r="H1418" s="11">
        <v>0</v>
      </c>
      <c r="I1418" s="11">
        <v>2</v>
      </c>
      <c r="J1418" s="14" t="s">
        <v>1310</v>
      </c>
      <c r="K1418" s="15"/>
      <c r="L1418" s="16">
        <v>43831</v>
      </c>
    </row>
    <row r="1419" ht="17.1" customHeight="1" spans="1:12">
      <c r="A1419" s="6"/>
      <c r="B1419" s="7"/>
      <c r="C1419" s="8" t="s">
        <v>1311</v>
      </c>
      <c r="D1419" s="8" t="s">
        <v>1312</v>
      </c>
      <c r="E1419" s="9" t="s">
        <v>2129</v>
      </c>
      <c r="F1419" s="10" t="s">
        <v>1313</v>
      </c>
      <c r="G1419" s="10">
        <v>1</v>
      </c>
      <c r="H1419" s="11">
        <v>0</v>
      </c>
      <c r="I1419" s="11">
        <v>3</v>
      </c>
      <c r="J1419" s="14" t="s">
        <v>1310</v>
      </c>
      <c r="K1419" s="15"/>
      <c r="L1419" s="16">
        <v>43831</v>
      </c>
    </row>
    <row r="1420" ht="17.1" customHeight="1" spans="1:12">
      <c r="A1420" s="6"/>
      <c r="B1420" s="7"/>
      <c r="C1420" s="8" t="s">
        <v>2266</v>
      </c>
      <c r="D1420" s="8" t="s">
        <v>2267</v>
      </c>
      <c r="E1420" s="9" t="s">
        <v>2265</v>
      </c>
      <c r="F1420" s="10" t="s">
        <v>1313</v>
      </c>
      <c r="G1420" s="10">
        <v>1</v>
      </c>
      <c r="H1420" s="11">
        <v>0</v>
      </c>
      <c r="I1420" s="11">
        <v>1</v>
      </c>
      <c r="J1420" s="14" t="s">
        <v>1310</v>
      </c>
      <c r="K1420" s="15"/>
      <c r="L1420" s="16">
        <v>43831</v>
      </c>
    </row>
    <row r="1421" ht="17.1" customHeight="1" spans="1:12">
      <c r="A1421" s="6"/>
      <c r="B1421" s="7"/>
      <c r="C1421" s="8" t="s">
        <v>1618</v>
      </c>
      <c r="D1421" s="8" t="s">
        <v>1619</v>
      </c>
      <c r="E1421" s="9" t="s">
        <v>2265</v>
      </c>
      <c r="F1421" s="10" t="s">
        <v>1313</v>
      </c>
      <c r="G1421" s="10">
        <v>1</v>
      </c>
      <c r="H1421" s="11">
        <v>0</v>
      </c>
      <c r="I1421" s="11">
        <v>1</v>
      </c>
      <c r="J1421" s="14" t="s">
        <v>1310</v>
      </c>
      <c r="K1421" s="15"/>
      <c r="L1421" s="16">
        <v>43831</v>
      </c>
    </row>
    <row r="1422" ht="17.1" customHeight="1" spans="1:12">
      <c r="A1422" s="6"/>
      <c r="B1422" s="7"/>
      <c r="C1422" s="8" t="s">
        <v>1377</v>
      </c>
      <c r="D1422" s="8" t="s">
        <v>1378</v>
      </c>
      <c r="E1422" s="9" t="s">
        <v>2265</v>
      </c>
      <c r="F1422" s="10" t="s">
        <v>1313</v>
      </c>
      <c r="G1422" s="10">
        <v>1</v>
      </c>
      <c r="H1422" s="11">
        <v>0</v>
      </c>
      <c r="I1422" s="11">
        <v>1</v>
      </c>
      <c r="J1422" s="14" t="s">
        <v>1310</v>
      </c>
      <c r="K1422" s="15"/>
      <c r="L1422" s="16">
        <v>43831</v>
      </c>
    </row>
    <row r="1423" ht="17.1" customHeight="1" spans="1:12">
      <c r="A1423" s="6"/>
      <c r="B1423" s="7"/>
      <c r="C1423" s="8" t="s">
        <v>1342</v>
      </c>
      <c r="D1423" s="8" t="s">
        <v>1343</v>
      </c>
      <c r="E1423" s="9" t="s">
        <v>2265</v>
      </c>
      <c r="F1423" s="10" t="s">
        <v>1313</v>
      </c>
      <c r="G1423" s="10">
        <v>1</v>
      </c>
      <c r="H1423" s="11">
        <v>0</v>
      </c>
      <c r="I1423" s="11">
        <v>1</v>
      </c>
      <c r="J1423" s="14" t="s">
        <v>1310</v>
      </c>
      <c r="K1423" s="15"/>
      <c r="L1423" s="16">
        <v>43831</v>
      </c>
    </row>
    <row r="1424" ht="17.1" customHeight="1" spans="1:12">
      <c r="A1424" s="6"/>
      <c r="B1424" s="7"/>
      <c r="C1424" s="8" t="s">
        <v>1345</v>
      </c>
      <c r="D1424" s="8" t="s">
        <v>1346</v>
      </c>
      <c r="E1424" s="9" t="s">
        <v>2265</v>
      </c>
      <c r="F1424" s="10" t="s">
        <v>1313</v>
      </c>
      <c r="G1424" s="10">
        <v>1</v>
      </c>
      <c r="H1424" s="11">
        <v>0</v>
      </c>
      <c r="I1424" s="11">
        <v>1</v>
      </c>
      <c r="J1424" s="14" t="s">
        <v>1310</v>
      </c>
      <c r="K1424" s="15"/>
      <c r="L1424" s="16">
        <v>43831</v>
      </c>
    </row>
    <row r="1425" ht="24.2" customHeight="1" spans="1:12">
      <c r="A1425" s="6"/>
      <c r="B1425" s="7" t="s">
        <v>1305</v>
      </c>
      <c r="C1425" s="8" t="s">
        <v>1765</v>
      </c>
      <c r="D1425" s="8" t="s">
        <v>1766</v>
      </c>
      <c r="E1425" s="9" t="s">
        <v>1313</v>
      </c>
      <c r="F1425" s="10" t="s">
        <v>1313</v>
      </c>
      <c r="G1425" s="10">
        <v>1</v>
      </c>
      <c r="H1425" s="11">
        <v>0</v>
      </c>
      <c r="I1425" s="11">
        <v>7</v>
      </c>
      <c r="J1425" s="14" t="s">
        <v>1310</v>
      </c>
      <c r="K1425" s="15"/>
      <c r="L1425" s="16">
        <v>43831</v>
      </c>
    </row>
    <row r="1426" ht="17.1" customHeight="1" spans="1:12">
      <c r="A1426" s="6"/>
      <c r="B1426" s="7"/>
      <c r="C1426" s="8" t="s">
        <v>1336</v>
      </c>
      <c r="D1426" s="8" t="s">
        <v>1337</v>
      </c>
      <c r="E1426" s="9" t="s">
        <v>1313</v>
      </c>
      <c r="F1426" s="10" t="s">
        <v>1359</v>
      </c>
      <c r="G1426" s="10">
        <v>10</v>
      </c>
      <c r="H1426" s="11">
        <v>0</v>
      </c>
      <c r="I1426" s="11">
        <v>8</v>
      </c>
      <c r="J1426" s="14" t="s">
        <v>1310</v>
      </c>
      <c r="K1426" s="15"/>
      <c r="L1426" s="16">
        <v>43831</v>
      </c>
    </row>
    <row r="1427" ht="17.1" customHeight="1" spans="1:12">
      <c r="A1427" s="6"/>
      <c r="B1427" s="7"/>
      <c r="C1427" s="8" t="s">
        <v>1318</v>
      </c>
      <c r="D1427" s="8" t="s">
        <v>1319</v>
      </c>
      <c r="E1427" s="9" t="s">
        <v>1313</v>
      </c>
      <c r="F1427" s="10" t="s">
        <v>1309</v>
      </c>
      <c r="G1427" s="10">
        <v>6</v>
      </c>
      <c r="H1427" s="11">
        <v>0</v>
      </c>
      <c r="I1427" s="11">
        <v>3</v>
      </c>
      <c r="J1427" s="14" t="s">
        <v>1310</v>
      </c>
      <c r="K1427" s="15"/>
      <c r="L1427" s="16">
        <v>43831</v>
      </c>
    </row>
    <row r="1428" ht="17.1" customHeight="1" spans="1:12">
      <c r="A1428" s="6"/>
      <c r="B1428" s="7"/>
      <c r="C1428" s="8" t="s">
        <v>1314</v>
      </c>
      <c r="D1428" s="8" t="s">
        <v>1315</v>
      </c>
      <c r="E1428" s="9" t="s">
        <v>1595</v>
      </c>
      <c r="F1428" s="10" t="s">
        <v>1313</v>
      </c>
      <c r="G1428" s="10">
        <v>1</v>
      </c>
      <c r="H1428" s="11">
        <v>0</v>
      </c>
      <c r="I1428" s="11">
        <v>3</v>
      </c>
      <c r="J1428" s="14" t="s">
        <v>1310</v>
      </c>
      <c r="K1428" s="15"/>
      <c r="L1428" s="16">
        <v>43831</v>
      </c>
    </row>
    <row r="1429" ht="24.2" customHeight="1" spans="1:12">
      <c r="A1429" s="6"/>
      <c r="B1429" s="7"/>
      <c r="C1429" s="8" t="s">
        <v>1357</v>
      </c>
      <c r="D1429" s="8" t="s">
        <v>1358</v>
      </c>
      <c r="E1429" s="9" t="s">
        <v>2129</v>
      </c>
      <c r="F1429" s="10" t="s">
        <v>1313</v>
      </c>
      <c r="G1429" s="10">
        <v>1</v>
      </c>
      <c r="H1429" s="11">
        <v>0</v>
      </c>
      <c r="I1429" s="11">
        <v>0.4</v>
      </c>
      <c r="J1429" s="14" t="s">
        <v>1310</v>
      </c>
      <c r="K1429" s="15"/>
      <c r="L1429" s="16">
        <v>43831</v>
      </c>
    </row>
    <row r="1430" ht="24.2" customHeight="1" spans="1:12">
      <c r="A1430" s="6"/>
      <c r="B1430" s="7"/>
      <c r="C1430" s="8" t="s">
        <v>1412</v>
      </c>
      <c r="D1430" s="8" t="s">
        <v>1413</v>
      </c>
      <c r="E1430" s="9" t="s">
        <v>2129</v>
      </c>
      <c r="F1430" s="10" t="s">
        <v>1313</v>
      </c>
      <c r="G1430" s="10">
        <v>1</v>
      </c>
      <c r="H1430" s="11">
        <v>0</v>
      </c>
      <c r="I1430" s="11">
        <v>0.3</v>
      </c>
      <c r="J1430" s="14" t="s">
        <v>1310</v>
      </c>
      <c r="K1430" s="15"/>
      <c r="L1430" s="16">
        <v>43831</v>
      </c>
    </row>
    <row r="1431" ht="17.1" customHeight="1" spans="1:12">
      <c r="A1431" s="6"/>
      <c r="B1431" s="7"/>
      <c r="C1431" s="8" t="s">
        <v>1338</v>
      </c>
      <c r="D1431" s="8" t="s">
        <v>1339</v>
      </c>
      <c r="E1431" s="9" t="s">
        <v>2129</v>
      </c>
      <c r="F1431" s="10" t="s">
        <v>1313</v>
      </c>
      <c r="G1431" s="10">
        <v>1</v>
      </c>
      <c r="H1431" s="11">
        <v>0</v>
      </c>
      <c r="I1431" s="11">
        <v>1.8</v>
      </c>
      <c r="J1431" s="14" t="s">
        <v>1310</v>
      </c>
      <c r="K1431" s="15"/>
      <c r="L1431" s="16">
        <v>43831</v>
      </c>
    </row>
    <row r="1432" ht="17.1" customHeight="1" spans="1:12">
      <c r="A1432" s="6"/>
      <c r="B1432" s="7"/>
      <c r="C1432" s="8" t="s">
        <v>1323</v>
      </c>
      <c r="D1432" s="8" t="s">
        <v>1324</v>
      </c>
      <c r="E1432" s="9" t="s">
        <v>2129</v>
      </c>
      <c r="F1432" s="10" t="s">
        <v>1313</v>
      </c>
      <c r="G1432" s="10">
        <v>1</v>
      </c>
      <c r="H1432" s="11">
        <v>0</v>
      </c>
      <c r="I1432" s="11">
        <v>1.8</v>
      </c>
      <c r="J1432" s="14" t="s">
        <v>1310</v>
      </c>
      <c r="K1432" s="15"/>
      <c r="L1432" s="16">
        <v>43831</v>
      </c>
    </row>
    <row r="1433" ht="24.2" customHeight="1" spans="1:12">
      <c r="A1433" s="6"/>
      <c r="B1433" s="7"/>
      <c r="C1433" s="8" t="s">
        <v>1421</v>
      </c>
      <c r="D1433" s="8" t="s">
        <v>1422</v>
      </c>
      <c r="E1433" s="9" t="s">
        <v>2129</v>
      </c>
      <c r="F1433" s="10" t="s">
        <v>1313</v>
      </c>
      <c r="G1433" s="10">
        <v>1</v>
      </c>
      <c r="H1433" s="11">
        <v>0</v>
      </c>
      <c r="I1433" s="11">
        <v>0.3</v>
      </c>
      <c r="J1433" s="14" t="s">
        <v>1310</v>
      </c>
      <c r="K1433" s="15"/>
      <c r="L1433" s="16">
        <v>43831</v>
      </c>
    </row>
    <row r="1434" ht="17.1" customHeight="1" spans="1:12">
      <c r="A1434" s="6"/>
      <c r="B1434" s="7" t="s">
        <v>2268</v>
      </c>
      <c r="C1434" s="8" t="s">
        <v>2269</v>
      </c>
      <c r="D1434" s="8" t="s">
        <v>2270</v>
      </c>
      <c r="E1434" s="9" t="s">
        <v>2129</v>
      </c>
      <c r="F1434" s="10" t="s">
        <v>1313</v>
      </c>
      <c r="G1434" s="10">
        <v>3</v>
      </c>
      <c r="H1434" s="11">
        <v>0</v>
      </c>
      <c r="I1434" s="11">
        <v>3</v>
      </c>
      <c r="J1434" s="14" t="s">
        <v>1310</v>
      </c>
      <c r="K1434" s="15"/>
      <c r="L1434" s="16">
        <v>43831</v>
      </c>
    </row>
    <row r="1435" ht="24.2" customHeight="1" spans="1:12">
      <c r="A1435" s="6"/>
      <c r="B1435" s="7"/>
      <c r="C1435" s="8" t="s">
        <v>1483</v>
      </c>
      <c r="D1435" s="8" t="s">
        <v>1484</v>
      </c>
      <c r="E1435" s="9" t="s">
        <v>2129</v>
      </c>
      <c r="F1435" s="10" t="s">
        <v>1313</v>
      </c>
      <c r="G1435" s="10">
        <v>2</v>
      </c>
      <c r="H1435" s="11">
        <v>0</v>
      </c>
      <c r="I1435" s="11">
        <v>2</v>
      </c>
      <c r="J1435" s="14" t="s">
        <v>1310</v>
      </c>
      <c r="K1435" s="15"/>
      <c r="L1435" s="16">
        <v>43831</v>
      </c>
    </row>
    <row r="1436" ht="17.1" customHeight="1" spans="1:12">
      <c r="A1436" s="6"/>
      <c r="B1436" s="7"/>
      <c r="C1436" s="8" t="s">
        <v>2271</v>
      </c>
      <c r="D1436" s="8" t="s">
        <v>2272</v>
      </c>
      <c r="E1436" s="9" t="s">
        <v>1359</v>
      </c>
      <c r="F1436" s="10" t="s">
        <v>1359</v>
      </c>
      <c r="G1436" s="10">
        <v>2</v>
      </c>
      <c r="H1436" s="11">
        <v>0</v>
      </c>
      <c r="I1436" s="11">
        <v>2</v>
      </c>
      <c r="J1436" s="14" t="s">
        <v>1310</v>
      </c>
      <c r="K1436" s="15"/>
      <c r="L1436" s="16">
        <v>43831</v>
      </c>
    </row>
    <row r="1437" ht="17.1" customHeight="1" spans="1:12">
      <c r="A1437" s="6"/>
      <c r="B1437" s="7"/>
      <c r="C1437" s="8" t="s">
        <v>2273</v>
      </c>
      <c r="D1437" s="8" t="s">
        <v>2274</v>
      </c>
      <c r="E1437" s="9" t="s">
        <v>2129</v>
      </c>
      <c r="F1437" s="10" t="s">
        <v>1313</v>
      </c>
      <c r="G1437" s="10">
        <v>3</v>
      </c>
      <c r="H1437" s="11">
        <v>0</v>
      </c>
      <c r="I1437" s="11">
        <v>3</v>
      </c>
      <c r="J1437" s="14" t="s">
        <v>1310</v>
      </c>
      <c r="K1437" s="15"/>
      <c r="L1437" s="16">
        <v>43831</v>
      </c>
    </row>
    <row r="1438" ht="22.7" customHeight="1" spans="1:12">
      <c r="A1438" s="6" t="s">
        <v>337</v>
      </c>
      <c r="B1438" s="7" t="s">
        <v>1305</v>
      </c>
      <c r="C1438" s="8" t="s">
        <v>1318</v>
      </c>
      <c r="D1438" s="8" t="s">
        <v>1319</v>
      </c>
      <c r="E1438" s="9" t="s">
        <v>1319</v>
      </c>
      <c r="F1438" s="10" t="s">
        <v>1309</v>
      </c>
      <c r="G1438" s="10">
        <v>17</v>
      </c>
      <c r="H1438" s="11">
        <v>0</v>
      </c>
      <c r="I1438" s="11">
        <v>10.2</v>
      </c>
      <c r="J1438" s="14" t="s">
        <v>1310</v>
      </c>
      <c r="K1438" s="15"/>
      <c r="L1438" s="16">
        <v>44119</v>
      </c>
    </row>
    <row r="1439" ht="24.2" customHeight="1" spans="1:12">
      <c r="A1439" s="6"/>
      <c r="B1439" s="7"/>
      <c r="C1439" s="8" t="s">
        <v>1421</v>
      </c>
      <c r="D1439" s="8" t="s">
        <v>1422</v>
      </c>
      <c r="E1439" s="9" t="s">
        <v>2275</v>
      </c>
      <c r="F1439" s="10" t="s">
        <v>1621</v>
      </c>
      <c r="G1439" s="10">
        <v>1</v>
      </c>
      <c r="H1439" s="11">
        <v>0</v>
      </c>
      <c r="I1439" s="11">
        <v>5</v>
      </c>
      <c r="J1439" s="14" t="s">
        <v>1310</v>
      </c>
      <c r="K1439" s="15"/>
      <c r="L1439" s="16">
        <v>44099</v>
      </c>
    </row>
    <row r="1440" ht="17.1" customHeight="1" spans="1:12">
      <c r="A1440" s="6"/>
      <c r="B1440" s="7"/>
      <c r="C1440" s="8" t="s">
        <v>1336</v>
      </c>
      <c r="D1440" s="8" t="s">
        <v>1337</v>
      </c>
      <c r="E1440" s="9" t="s">
        <v>1337</v>
      </c>
      <c r="F1440" s="10" t="s">
        <v>1416</v>
      </c>
      <c r="G1440" s="10">
        <v>1</v>
      </c>
      <c r="H1440" s="11">
        <v>0</v>
      </c>
      <c r="I1440" s="11">
        <v>2</v>
      </c>
      <c r="J1440" s="14" t="s">
        <v>1310</v>
      </c>
      <c r="K1440" s="15"/>
      <c r="L1440" s="16">
        <v>44136</v>
      </c>
    </row>
    <row r="1441" ht="33.95" customHeight="1" spans="1:12">
      <c r="A1441" s="6"/>
      <c r="B1441" s="7"/>
      <c r="C1441" s="8" t="s">
        <v>1765</v>
      </c>
      <c r="D1441" s="8" t="s">
        <v>1766</v>
      </c>
      <c r="E1441" s="9" t="s">
        <v>1766</v>
      </c>
      <c r="F1441" s="10" t="s">
        <v>1416</v>
      </c>
      <c r="G1441" s="10">
        <v>1</v>
      </c>
      <c r="H1441" s="11">
        <v>0</v>
      </c>
      <c r="I1441" s="11">
        <v>4</v>
      </c>
      <c r="J1441" s="14" t="s">
        <v>1310</v>
      </c>
      <c r="K1441" s="15"/>
      <c r="L1441" s="16">
        <v>44136</v>
      </c>
    </row>
    <row r="1442" ht="17.1" customHeight="1" spans="1:12">
      <c r="A1442" s="6"/>
      <c r="B1442" s="7"/>
      <c r="C1442" s="8" t="s">
        <v>1323</v>
      </c>
      <c r="D1442" s="8" t="s">
        <v>1324</v>
      </c>
      <c r="E1442" s="9" t="s">
        <v>1324</v>
      </c>
      <c r="F1442" s="10" t="s">
        <v>1416</v>
      </c>
      <c r="G1442" s="10">
        <v>1</v>
      </c>
      <c r="H1442" s="11">
        <v>0</v>
      </c>
      <c r="I1442" s="11">
        <v>5</v>
      </c>
      <c r="J1442" s="14" t="s">
        <v>1310</v>
      </c>
      <c r="K1442" s="15"/>
      <c r="L1442" s="16">
        <v>43891</v>
      </c>
    </row>
    <row r="1443" ht="33.95" customHeight="1" spans="1:12">
      <c r="A1443" s="6"/>
      <c r="B1443" s="7"/>
      <c r="C1443" s="8" t="s">
        <v>1357</v>
      </c>
      <c r="D1443" s="8" t="s">
        <v>1358</v>
      </c>
      <c r="E1443" s="9" t="s">
        <v>2276</v>
      </c>
      <c r="F1443" s="10" t="s">
        <v>1313</v>
      </c>
      <c r="G1443" s="10">
        <v>1</v>
      </c>
      <c r="H1443" s="11">
        <v>0</v>
      </c>
      <c r="I1443" s="11">
        <v>3</v>
      </c>
      <c r="J1443" s="14" t="s">
        <v>1310</v>
      </c>
      <c r="K1443" s="15"/>
      <c r="L1443" s="16">
        <v>43774</v>
      </c>
    </row>
    <row r="1444" ht="17.1" customHeight="1" spans="1:12">
      <c r="A1444" s="6"/>
      <c r="B1444" s="7"/>
      <c r="C1444" s="8" t="s">
        <v>1314</v>
      </c>
      <c r="D1444" s="8" t="s">
        <v>1315</v>
      </c>
      <c r="E1444" s="9" t="s">
        <v>1315</v>
      </c>
      <c r="F1444" s="10" t="s">
        <v>1341</v>
      </c>
      <c r="G1444" s="10">
        <v>8</v>
      </c>
      <c r="H1444" s="11">
        <v>0</v>
      </c>
      <c r="I1444" s="11">
        <v>2</v>
      </c>
      <c r="J1444" s="14" t="s">
        <v>1310</v>
      </c>
      <c r="K1444" s="15"/>
      <c r="L1444" s="16">
        <v>43944</v>
      </c>
    </row>
    <row r="1445" ht="17.1" customHeight="1" spans="1:12">
      <c r="A1445" s="6"/>
      <c r="B1445" s="7"/>
      <c r="C1445" s="8" t="s">
        <v>1384</v>
      </c>
      <c r="D1445" s="8" t="s">
        <v>1385</v>
      </c>
      <c r="E1445" s="9" t="s">
        <v>1385</v>
      </c>
      <c r="F1445" s="10" t="s">
        <v>1416</v>
      </c>
      <c r="G1445" s="10">
        <v>1</v>
      </c>
      <c r="H1445" s="11">
        <v>0</v>
      </c>
      <c r="I1445" s="11">
        <v>30</v>
      </c>
      <c r="J1445" s="14" t="s">
        <v>1310</v>
      </c>
      <c r="K1445" s="15"/>
      <c r="L1445" s="16">
        <v>43944</v>
      </c>
    </row>
    <row r="1446" ht="17.1" customHeight="1" spans="1:12">
      <c r="A1446" s="6"/>
      <c r="B1446" s="7"/>
      <c r="C1446" s="8" t="s">
        <v>1655</v>
      </c>
      <c r="D1446" s="8" t="s">
        <v>1656</v>
      </c>
      <c r="E1446" s="9" t="s">
        <v>1656</v>
      </c>
      <c r="F1446" s="10" t="s">
        <v>1621</v>
      </c>
      <c r="G1446" s="10">
        <v>1</v>
      </c>
      <c r="H1446" s="11">
        <v>0</v>
      </c>
      <c r="I1446" s="11">
        <v>5</v>
      </c>
      <c r="J1446" s="14" t="s">
        <v>1310</v>
      </c>
      <c r="K1446" s="15"/>
      <c r="L1446" s="16">
        <v>44030</v>
      </c>
    </row>
    <row r="1447" ht="233.1" customHeight="1" spans="1:12">
      <c r="A1447" s="6"/>
      <c r="B1447" s="7" t="s">
        <v>2277</v>
      </c>
      <c r="C1447" s="8" t="s">
        <v>2278</v>
      </c>
      <c r="D1447" s="8" t="s">
        <v>2279</v>
      </c>
      <c r="E1447" s="9" t="s">
        <v>2279</v>
      </c>
      <c r="F1447" s="10" t="s">
        <v>1416</v>
      </c>
      <c r="G1447" s="10">
        <v>1</v>
      </c>
      <c r="H1447" s="11">
        <v>0.19</v>
      </c>
      <c r="I1447" s="11">
        <v>1940</v>
      </c>
      <c r="J1447" s="14" t="s">
        <v>1310</v>
      </c>
      <c r="K1447" s="37" t="s">
        <v>2280</v>
      </c>
      <c r="L1447" s="16">
        <v>43834</v>
      </c>
    </row>
    <row r="1448" ht="17.1" customHeight="1" spans="1:12">
      <c r="A1448" s="6" t="s">
        <v>339</v>
      </c>
      <c r="B1448" s="7" t="s">
        <v>1305</v>
      </c>
      <c r="C1448" s="8" t="s">
        <v>1525</v>
      </c>
      <c r="D1448" s="8" t="s">
        <v>1526</v>
      </c>
      <c r="E1448" s="9" t="s">
        <v>1309</v>
      </c>
      <c r="F1448" s="10" t="s">
        <v>1309</v>
      </c>
      <c r="G1448" s="10">
        <v>1</v>
      </c>
      <c r="H1448" s="11">
        <v>0</v>
      </c>
      <c r="I1448" s="11">
        <v>1.5</v>
      </c>
      <c r="J1448" s="14" t="s">
        <v>1310</v>
      </c>
      <c r="K1448" s="15"/>
      <c r="L1448" s="16">
        <v>44091</v>
      </c>
    </row>
    <row r="1449" ht="17.1" customHeight="1" spans="1:12">
      <c r="A1449" s="6"/>
      <c r="B1449" s="7"/>
      <c r="C1449" s="8" t="s">
        <v>1713</v>
      </c>
      <c r="D1449" s="8" t="s">
        <v>1714</v>
      </c>
      <c r="E1449" s="9" t="s">
        <v>1373</v>
      </c>
      <c r="F1449" s="10" t="s">
        <v>1373</v>
      </c>
      <c r="G1449" s="10">
        <v>1</v>
      </c>
      <c r="H1449" s="11">
        <v>0</v>
      </c>
      <c r="I1449" s="11">
        <v>5</v>
      </c>
      <c r="J1449" s="14" t="s">
        <v>1310</v>
      </c>
      <c r="K1449" s="15"/>
      <c r="L1449" s="16">
        <v>44054</v>
      </c>
    </row>
    <row r="1450" ht="17.1" customHeight="1" spans="1:12">
      <c r="A1450" s="6"/>
      <c r="B1450" s="7"/>
      <c r="C1450" s="8" t="s">
        <v>1342</v>
      </c>
      <c r="D1450" s="8" t="s">
        <v>1343</v>
      </c>
      <c r="E1450" s="9" t="s">
        <v>1309</v>
      </c>
      <c r="F1450" s="10" t="s">
        <v>1309</v>
      </c>
      <c r="G1450" s="10">
        <v>20</v>
      </c>
      <c r="H1450" s="11">
        <v>0</v>
      </c>
      <c r="I1450" s="11">
        <v>10</v>
      </c>
      <c r="J1450" s="14" t="s">
        <v>1310</v>
      </c>
      <c r="K1450" s="15"/>
      <c r="L1450" s="16">
        <v>43998</v>
      </c>
    </row>
    <row r="1451" ht="17.1" customHeight="1" spans="1:12">
      <c r="A1451" s="6"/>
      <c r="B1451" s="7"/>
      <c r="C1451" s="8" t="s">
        <v>1323</v>
      </c>
      <c r="D1451" s="8" t="s">
        <v>1324</v>
      </c>
      <c r="E1451" s="9" t="s">
        <v>1326</v>
      </c>
      <c r="F1451" s="10" t="s">
        <v>1326</v>
      </c>
      <c r="G1451" s="10">
        <v>60</v>
      </c>
      <c r="H1451" s="11">
        <v>0</v>
      </c>
      <c r="I1451" s="11">
        <v>1.8</v>
      </c>
      <c r="J1451" s="14" t="s">
        <v>1310</v>
      </c>
      <c r="K1451" s="15"/>
      <c r="L1451" s="16">
        <v>44119</v>
      </c>
    </row>
    <row r="1452" ht="17.1" customHeight="1" spans="1:12">
      <c r="A1452" s="6"/>
      <c r="B1452" s="7"/>
      <c r="C1452" s="8" t="s">
        <v>1338</v>
      </c>
      <c r="D1452" s="8" t="s">
        <v>1339</v>
      </c>
      <c r="E1452" s="9" t="s">
        <v>1356</v>
      </c>
      <c r="F1452" s="10" t="s">
        <v>1356</v>
      </c>
      <c r="G1452" s="10">
        <v>50</v>
      </c>
      <c r="H1452" s="11">
        <v>0</v>
      </c>
      <c r="I1452" s="11">
        <v>2</v>
      </c>
      <c r="J1452" s="14" t="s">
        <v>1310</v>
      </c>
      <c r="K1452" s="15"/>
      <c r="L1452" s="16">
        <v>44055</v>
      </c>
    </row>
    <row r="1453" ht="17.1" customHeight="1" spans="1:12">
      <c r="A1453" s="6"/>
      <c r="B1453" s="7"/>
      <c r="C1453" s="8" t="s">
        <v>1316</v>
      </c>
      <c r="D1453" s="8" t="s">
        <v>1317</v>
      </c>
      <c r="E1453" s="9" t="s">
        <v>1309</v>
      </c>
      <c r="F1453" s="10" t="s">
        <v>1309</v>
      </c>
      <c r="G1453" s="10">
        <v>1</v>
      </c>
      <c r="H1453" s="11">
        <v>0</v>
      </c>
      <c r="I1453" s="11">
        <v>0.3</v>
      </c>
      <c r="J1453" s="14" t="s">
        <v>1310</v>
      </c>
      <c r="K1453" s="15"/>
      <c r="L1453" s="16">
        <v>44083</v>
      </c>
    </row>
    <row r="1454" ht="24.2" customHeight="1" spans="1:12">
      <c r="A1454" s="6"/>
      <c r="B1454" s="7"/>
      <c r="C1454" s="8" t="s">
        <v>1412</v>
      </c>
      <c r="D1454" s="8" t="s">
        <v>1413</v>
      </c>
      <c r="E1454" s="9" t="s">
        <v>1416</v>
      </c>
      <c r="F1454" s="10" t="s">
        <v>1416</v>
      </c>
      <c r="G1454" s="10">
        <v>1</v>
      </c>
      <c r="H1454" s="11">
        <v>0</v>
      </c>
      <c r="I1454" s="11">
        <v>1</v>
      </c>
      <c r="J1454" s="14" t="s">
        <v>1310</v>
      </c>
      <c r="K1454" s="15"/>
      <c r="L1454" s="16">
        <v>44057</v>
      </c>
    </row>
    <row r="1455" ht="17.1" customHeight="1" spans="1:12">
      <c r="A1455" s="6"/>
      <c r="B1455" s="7"/>
      <c r="C1455" s="8" t="s">
        <v>1348</v>
      </c>
      <c r="D1455" s="8" t="s">
        <v>1349</v>
      </c>
      <c r="E1455" s="9" t="s">
        <v>1309</v>
      </c>
      <c r="F1455" s="10" t="s">
        <v>1309</v>
      </c>
      <c r="G1455" s="10">
        <v>1</v>
      </c>
      <c r="H1455" s="11">
        <v>0</v>
      </c>
      <c r="I1455" s="11">
        <v>0.5</v>
      </c>
      <c r="J1455" s="14" t="s">
        <v>1310</v>
      </c>
      <c r="K1455" s="15"/>
      <c r="L1455" s="16">
        <v>44056</v>
      </c>
    </row>
    <row r="1456" ht="17.1" customHeight="1" spans="1:12">
      <c r="A1456" s="6"/>
      <c r="B1456" s="7"/>
      <c r="C1456" s="8" t="s">
        <v>1345</v>
      </c>
      <c r="D1456" s="8" t="s">
        <v>1346</v>
      </c>
      <c r="E1456" s="9" t="s">
        <v>1309</v>
      </c>
      <c r="F1456" s="10" t="s">
        <v>1309</v>
      </c>
      <c r="G1456" s="10">
        <v>1</v>
      </c>
      <c r="H1456" s="11">
        <v>0</v>
      </c>
      <c r="I1456" s="11">
        <v>1.8</v>
      </c>
      <c r="J1456" s="14" t="s">
        <v>1310</v>
      </c>
      <c r="K1456" s="15"/>
      <c r="L1456" s="16">
        <v>44021</v>
      </c>
    </row>
    <row r="1457" ht="17.1" customHeight="1" spans="1:12">
      <c r="A1457" s="6"/>
      <c r="B1457" s="7"/>
      <c r="C1457" s="8" t="s">
        <v>1318</v>
      </c>
      <c r="D1457" s="8" t="s">
        <v>1319</v>
      </c>
      <c r="E1457" s="9" t="s">
        <v>1309</v>
      </c>
      <c r="F1457" s="10" t="s">
        <v>1309</v>
      </c>
      <c r="G1457" s="10">
        <v>12</v>
      </c>
      <c r="H1457" s="11">
        <v>0</v>
      </c>
      <c r="I1457" s="11">
        <v>7.2</v>
      </c>
      <c r="J1457" s="14" t="s">
        <v>1310</v>
      </c>
      <c r="K1457" s="15"/>
      <c r="L1457" s="16">
        <v>44057</v>
      </c>
    </row>
    <row r="1458" ht="17.1" customHeight="1" spans="1:12">
      <c r="A1458" s="6"/>
      <c r="B1458" s="7"/>
      <c r="C1458" s="8" t="s">
        <v>1414</v>
      </c>
      <c r="D1458" s="8" t="s">
        <v>1415</v>
      </c>
      <c r="E1458" s="9" t="s">
        <v>1416</v>
      </c>
      <c r="F1458" s="10" t="s">
        <v>1416</v>
      </c>
      <c r="G1458" s="10">
        <v>1</v>
      </c>
      <c r="H1458" s="11">
        <v>0</v>
      </c>
      <c r="I1458" s="11">
        <v>5</v>
      </c>
      <c r="J1458" s="14" t="s">
        <v>1310</v>
      </c>
      <c r="K1458" s="15"/>
      <c r="L1458" s="16">
        <v>43865</v>
      </c>
    </row>
    <row r="1459" ht="17.1" customHeight="1" spans="1:12">
      <c r="A1459" s="6"/>
      <c r="B1459" s="7"/>
      <c r="C1459" s="8" t="s">
        <v>1352</v>
      </c>
      <c r="D1459" s="8" t="s">
        <v>1353</v>
      </c>
      <c r="E1459" s="9" t="s">
        <v>1355</v>
      </c>
      <c r="F1459" s="10" t="s">
        <v>1355</v>
      </c>
      <c r="G1459" s="10">
        <v>20</v>
      </c>
      <c r="H1459" s="11">
        <v>0</v>
      </c>
      <c r="I1459" s="11">
        <v>6</v>
      </c>
      <c r="J1459" s="14" t="s">
        <v>1310</v>
      </c>
      <c r="K1459" s="15"/>
      <c r="L1459" s="16">
        <v>44049</v>
      </c>
    </row>
    <row r="1460" ht="17.1" customHeight="1" spans="1:12">
      <c r="A1460" s="6" t="s">
        <v>341</v>
      </c>
      <c r="B1460" s="7" t="s">
        <v>1305</v>
      </c>
      <c r="C1460" s="8" t="s">
        <v>1323</v>
      </c>
      <c r="D1460" s="8" t="s">
        <v>1324</v>
      </c>
      <c r="E1460" s="9" t="s">
        <v>1326</v>
      </c>
      <c r="F1460" s="10" t="s">
        <v>1326</v>
      </c>
      <c r="G1460" s="10">
        <v>70</v>
      </c>
      <c r="H1460" s="11">
        <v>0</v>
      </c>
      <c r="I1460" s="11">
        <v>2.1</v>
      </c>
      <c r="J1460" s="14" t="s">
        <v>1310</v>
      </c>
      <c r="K1460" s="15"/>
      <c r="L1460" s="16">
        <v>43496</v>
      </c>
    </row>
    <row r="1461" ht="24.2" customHeight="1" spans="1:12">
      <c r="A1461" s="6"/>
      <c r="B1461" s="7"/>
      <c r="C1461" s="8" t="s">
        <v>1412</v>
      </c>
      <c r="D1461" s="8" t="s">
        <v>1413</v>
      </c>
      <c r="E1461" s="9" t="s">
        <v>1416</v>
      </c>
      <c r="F1461" s="10" t="s">
        <v>1416</v>
      </c>
      <c r="G1461" s="10">
        <v>1</v>
      </c>
      <c r="H1461" s="11">
        <v>0</v>
      </c>
      <c r="I1461" s="11">
        <v>4</v>
      </c>
      <c r="J1461" s="14" t="s">
        <v>1310</v>
      </c>
      <c r="K1461" s="15"/>
      <c r="L1461" s="16">
        <v>43496</v>
      </c>
    </row>
    <row r="1462" ht="17.1" customHeight="1" spans="1:12">
      <c r="A1462" s="6"/>
      <c r="B1462" s="7"/>
      <c r="C1462" s="8" t="s">
        <v>1338</v>
      </c>
      <c r="D1462" s="8" t="s">
        <v>1339</v>
      </c>
      <c r="E1462" s="9" t="s">
        <v>1313</v>
      </c>
      <c r="F1462" s="10" t="s">
        <v>1313</v>
      </c>
      <c r="G1462" s="10">
        <v>60</v>
      </c>
      <c r="H1462" s="11">
        <v>0</v>
      </c>
      <c r="I1462" s="11">
        <v>3</v>
      </c>
      <c r="J1462" s="14" t="s">
        <v>1310</v>
      </c>
      <c r="K1462" s="15"/>
      <c r="L1462" s="16">
        <v>43496</v>
      </c>
    </row>
    <row r="1463" ht="17.1" customHeight="1" spans="1:12">
      <c r="A1463" s="6"/>
      <c r="B1463" s="7"/>
      <c r="C1463" s="8" t="s">
        <v>1318</v>
      </c>
      <c r="D1463" s="8" t="s">
        <v>1319</v>
      </c>
      <c r="E1463" s="9" t="s">
        <v>1309</v>
      </c>
      <c r="F1463" s="10" t="s">
        <v>1309</v>
      </c>
      <c r="G1463" s="10">
        <v>3</v>
      </c>
      <c r="H1463" s="11">
        <v>0</v>
      </c>
      <c r="I1463" s="11">
        <v>1.5</v>
      </c>
      <c r="J1463" s="14" t="s">
        <v>1310</v>
      </c>
      <c r="K1463" s="15"/>
      <c r="L1463" s="16">
        <v>43900</v>
      </c>
    </row>
    <row r="1464" ht="17.1" customHeight="1" spans="1:12">
      <c r="A1464" s="6"/>
      <c r="B1464" s="7"/>
      <c r="C1464" s="8" t="s">
        <v>1460</v>
      </c>
      <c r="D1464" s="8" t="s">
        <v>1461</v>
      </c>
      <c r="E1464" s="9" t="s">
        <v>1309</v>
      </c>
      <c r="F1464" s="10" t="s">
        <v>1309</v>
      </c>
      <c r="G1464" s="10">
        <v>3</v>
      </c>
      <c r="H1464" s="11">
        <v>0</v>
      </c>
      <c r="I1464" s="11">
        <v>0.12</v>
      </c>
      <c r="J1464" s="14" t="s">
        <v>1310</v>
      </c>
      <c r="K1464" s="15"/>
      <c r="L1464" s="16">
        <v>43900</v>
      </c>
    </row>
    <row r="1465" ht="17.1" customHeight="1" spans="1:12">
      <c r="A1465" s="6" t="s">
        <v>343</v>
      </c>
      <c r="B1465" s="7" t="s">
        <v>1305</v>
      </c>
      <c r="C1465" s="8" t="s">
        <v>1525</v>
      </c>
      <c r="D1465" s="8" t="s">
        <v>1526</v>
      </c>
      <c r="E1465" s="9" t="s">
        <v>2123</v>
      </c>
      <c r="F1465" s="10" t="s">
        <v>1309</v>
      </c>
      <c r="G1465" s="10">
        <v>1</v>
      </c>
      <c r="H1465" s="11">
        <v>0</v>
      </c>
      <c r="I1465" s="11">
        <v>0.6</v>
      </c>
      <c r="J1465" s="14" t="s">
        <v>1310</v>
      </c>
      <c r="K1465" s="15"/>
      <c r="L1465" s="16">
        <v>43881</v>
      </c>
    </row>
    <row r="1466" ht="17.1" customHeight="1" spans="1:12">
      <c r="A1466" s="6"/>
      <c r="B1466" s="7"/>
      <c r="C1466" s="8" t="s">
        <v>1318</v>
      </c>
      <c r="D1466" s="8" t="s">
        <v>1319</v>
      </c>
      <c r="E1466" s="9" t="s">
        <v>1722</v>
      </c>
      <c r="F1466" s="10" t="s">
        <v>1309</v>
      </c>
      <c r="G1466" s="10">
        <v>8</v>
      </c>
      <c r="H1466" s="11">
        <v>0</v>
      </c>
      <c r="I1466" s="11">
        <v>4.4</v>
      </c>
      <c r="J1466" s="14" t="s">
        <v>1310</v>
      </c>
      <c r="K1466" s="15"/>
      <c r="L1466" s="16">
        <v>43881</v>
      </c>
    </row>
    <row r="1467" ht="17.1" customHeight="1" spans="1:12">
      <c r="A1467" s="6" t="s">
        <v>345</v>
      </c>
      <c r="B1467" s="7" t="s">
        <v>1305</v>
      </c>
      <c r="C1467" s="8" t="s">
        <v>1352</v>
      </c>
      <c r="D1467" s="8" t="s">
        <v>1353</v>
      </c>
      <c r="E1467" s="9" t="s">
        <v>1313</v>
      </c>
      <c r="F1467" s="10" t="s">
        <v>1313</v>
      </c>
      <c r="G1467" s="10">
        <v>1</v>
      </c>
      <c r="H1467" s="11">
        <v>0</v>
      </c>
      <c r="I1467" s="11">
        <v>6</v>
      </c>
      <c r="J1467" s="14" t="s">
        <v>1310</v>
      </c>
      <c r="K1467" s="15" t="s">
        <v>2281</v>
      </c>
      <c r="L1467" s="16">
        <v>43894</v>
      </c>
    </row>
    <row r="1468" ht="17.1" customHeight="1" spans="1:12">
      <c r="A1468" s="6"/>
      <c r="B1468" s="7"/>
      <c r="C1468" s="8" t="s">
        <v>1333</v>
      </c>
      <c r="D1468" s="8" t="s">
        <v>1334</v>
      </c>
      <c r="E1468" s="9" t="s">
        <v>1309</v>
      </c>
      <c r="F1468" s="10" t="s">
        <v>1309</v>
      </c>
      <c r="G1468" s="10">
        <v>1</v>
      </c>
      <c r="H1468" s="11">
        <v>0</v>
      </c>
      <c r="I1468" s="11">
        <v>1.7</v>
      </c>
      <c r="J1468" s="14" t="s">
        <v>1310</v>
      </c>
      <c r="K1468" s="15"/>
      <c r="L1468" s="16">
        <v>43831</v>
      </c>
    </row>
    <row r="1469" ht="17.1" customHeight="1" spans="1:12">
      <c r="A1469" s="6"/>
      <c r="B1469" s="7"/>
      <c r="C1469" s="8" t="s">
        <v>1327</v>
      </c>
      <c r="D1469" s="8" t="s">
        <v>1328</v>
      </c>
      <c r="E1469" s="9" t="s">
        <v>1309</v>
      </c>
      <c r="F1469" s="10" t="s">
        <v>1309</v>
      </c>
      <c r="G1469" s="10">
        <v>4</v>
      </c>
      <c r="H1469" s="11">
        <v>0</v>
      </c>
      <c r="I1469" s="11">
        <v>0.32</v>
      </c>
      <c r="J1469" s="14" t="s">
        <v>1310</v>
      </c>
      <c r="K1469" s="15"/>
      <c r="L1469" s="16">
        <v>43831</v>
      </c>
    </row>
    <row r="1470" ht="24.2" customHeight="1" spans="1:12">
      <c r="A1470" s="6"/>
      <c r="B1470" s="7"/>
      <c r="C1470" s="8" t="s">
        <v>1336</v>
      </c>
      <c r="D1470" s="8" t="s">
        <v>1337</v>
      </c>
      <c r="E1470" s="9" t="s">
        <v>1416</v>
      </c>
      <c r="F1470" s="10" t="s">
        <v>1416</v>
      </c>
      <c r="G1470" s="10">
        <v>1</v>
      </c>
      <c r="H1470" s="11">
        <v>0</v>
      </c>
      <c r="I1470" s="11">
        <v>5</v>
      </c>
      <c r="J1470" s="14" t="s">
        <v>1310</v>
      </c>
      <c r="K1470" s="15" t="s">
        <v>2282</v>
      </c>
      <c r="L1470" s="16">
        <v>43899</v>
      </c>
    </row>
    <row r="1471" ht="24.2" customHeight="1" spans="1:12">
      <c r="A1471" s="6"/>
      <c r="B1471" s="7"/>
      <c r="C1471" s="8" t="s">
        <v>1412</v>
      </c>
      <c r="D1471" s="8" t="s">
        <v>1413</v>
      </c>
      <c r="E1471" s="9" t="s">
        <v>1416</v>
      </c>
      <c r="F1471" s="10" t="s">
        <v>1416</v>
      </c>
      <c r="G1471" s="10">
        <v>1</v>
      </c>
      <c r="H1471" s="11">
        <v>0</v>
      </c>
      <c r="I1471" s="11">
        <v>2</v>
      </c>
      <c r="J1471" s="14" t="s">
        <v>1310</v>
      </c>
      <c r="K1471" s="15"/>
      <c r="L1471" s="16">
        <v>43979</v>
      </c>
    </row>
    <row r="1472" ht="17.1" customHeight="1" spans="1:12">
      <c r="A1472" s="6"/>
      <c r="B1472" s="7"/>
      <c r="C1472" s="8" t="s">
        <v>1384</v>
      </c>
      <c r="D1472" s="8" t="s">
        <v>1385</v>
      </c>
      <c r="E1472" s="9" t="s">
        <v>1416</v>
      </c>
      <c r="F1472" s="10" t="s">
        <v>1416</v>
      </c>
      <c r="G1472" s="10">
        <v>1</v>
      </c>
      <c r="H1472" s="11">
        <v>0</v>
      </c>
      <c r="I1472" s="11">
        <v>25</v>
      </c>
      <c r="J1472" s="14" t="s">
        <v>1310</v>
      </c>
      <c r="K1472" s="15" t="s">
        <v>2283</v>
      </c>
      <c r="L1472" s="16">
        <v>43888</v>
      </c>
    </row>
    <row r="1473" ht="17.1" customHeight="1" spans="1:12">
      <c r="A1473" s="6"/>
      <c r="B1473" s="7"/>
      <c r="C1473" s="8" t="s">
        <v>1414</v>
      </c>
      <c r="D1473" s="8" t="s">
        <v>1415</v>
      </c>
      <c r="E1473" s="9" t="s">
        <v>1416</v>
      </c>
      <c r="F1473" s="10" t="s">
        <v>1416</v>
      </c>
      <c r="G1473" s="10">
        <v>1</v>
      </c>
      <c r="H1473" s="11">
        <v>0</v>
      </c>
      <c r="I1473" s="11">
        <v>2</v>
      </c>
      <c r="J1473" s="14" t="s">
        <v>1310</v>
      </c>
      <c r="K1473" s="15"/>
      <c r="L1473" s="16">
        <v>43831</v>
      </c>
    </row>
    <row r="1474" ht="17.1" customHeight="1" spans="1:12">
      <c r="A1474" s="6"/>
      <c r="B1474" s="7"/>
      <c r="C1474" s="8" t="s">
        <v>1338</v>
      </c>
      <c r="D1474" s="8" t="s">
        <v>1339</v>
      </c>
      <c r="E1474" s="9" t="s">
        <v>1313</v>
      </c>
      <c r="F1474" s="10" t="s">
        <v>1313</v>
      </c>
      <c r="G1474" s="10">
        <v>1</v>
      </c>
      <c r="H1474" s="11">
        <v>0</v>
      </c>
      <c r="I1474" s="11">
        <v>3</v>
      </c>
      <c r="J1474" s="14" t="s">
        <v>1310</v>
      </c>
      <c r="K1474" s="15"/>
      <c r="L1474" s="16">
        <v>43832</v>
      </c>
    </row>
    <row r="1475" ht="17.1" customHeight="1" spans="1:12">
      <c r="A1475" s="6"/>
      <c r="B1475" s="7"/>
      <c r="C1475" s="8" t="s">
        <v>1323</v>
      </c>
      <c r="D1475" s="8" t="s">
        <v>1324</v>
      </c>
      <c r="E1475" s="9" t="s">
        <v>1326</v>
      </c>
      <c r="F1475" s="10" t="s">
        <v>1326</v>
      </c>
      <c r="G1475" s="10">
        <v>70</v>
      </c>
      <c r="H1475" s="11">
        <v>0</v>
      </c>
      <c r="I1475" s="11">
        <v>2.1</v>
      </c>
      <c r="J1475" s="14" t="s">
        <v>1310</v>
      </c>
      <c r="K1475" s="15"/>
      <c r="L1475" s="16">
        <v>43831</v>
      </c>
    </row>
    <row r="1476" ht="24.2" customHeight="1" spans="1:12">
      <c r="A1476" s="6"/>
      <c r="B1476" s="7" t="s">
        <v>2284</v>
      </c>
      <c r="C1476" s="8" t="s">
        <v>1336</v>
      </c>
      <c r="D1476" s="8" t="s">
        <v>1337</v>
      </c>
      <c r="E1476" s="9" t="s">
        <v>1416</v>
      </c>
      <c r="F1476" s="10" t="s">
        <v>1416</v>
      </c>
      <c r="G1476" s="10">
        <v>1</v>
      </c>
      <c r="H1476" s="11">
        <v>0</v>
      </c>
      <c r="I1476" s="11">
        <v>5.9</v>
      </c>
      <c r="J1476" s="14" t="s">
        <v>1310</v>
      </c>
      <c r="K1476" s="15" t="s">
        <v>2285</v>
      </c>
      <c r="L1476" s="16">
        <v>43865</v>
      </c>
    </row>
    <row r="1477" ht="24.2" customHeight="1" spans="1:12">
      <c r="A1477" s="6" t="s">
        <v>347</v>
      </c>
      <c r="B1477" s="7" t="s">
        <v>1305</v>
      </c>
      <c r="C1477" s="8" t="s">
        <v>1412</v>
      </c>
      <c r="D1477" s="8" t="s">
        <v>1413</v>
      </c>
      <c r="E1477" s="9" t="s">
        <v>1416</v>
      </c>
      <c r="F1477" s="10" t="s">
        <v>1416</v>
      </c>
      <c r="G1477" s="10">
        <v>1</v>
      </c>
      <c r="H1477" s="11">
        <v>0</v>
      </c>
      <c r="I1477" s="11">
        <v>1</v>
      </c>
      <c r="J1477" s="14" t="s">
        <v>1310</v>
      </c>
      <c r="K1477" s="15"/>
      <c r="L1477" s="16">
        <v>43831</v>
      </c>
    </row>
    <row r="1478" ht="17.1" customHeight="1" spans="1:12">
      <c r="A1478" s="6"/>
      <c r="B1478" s="7"/>
      <c r="C1478" s="8" t="s">
        <v>1345</v>
      </c>
      <c r="D1478" s="8" t="s">
        <v>1346</v>
      </c>
      <c r="E1478" s="9" t="s">
        <v>1309</v>
      </c>
      <c r="F1478" s="10" t="s">
        <v>1309</v>
      </c>
      <c r="G1478" s="10">
        <v>1</v>
      </c>
      <c r="H1478" s="11">
        <v>0</v>
      </c>
      <c r="I1478" s="11">
        <v>1.8</v>
      </c>
      <c r="J1478" s="14" t="s">
        <v>1310</v>
      </c>
      <c r="K1478" s="15"/>
      <c r="L1478" s="16">
        <v>43888</v>
      </c>
    </row>
    <row r="1479" ht="22.7" customHeight="1" spans="1:12">
      <c r="A1479" s="6"/>
      <c r="B1479" s="7"/>
      <c r="C1479" s="8" t="s">
        <v>1316</v>
      </c>
      <c r="D1479" s="8" t="s">
        <v>1317</v>
      </c>
      <c r="E1479" s="9" t="s">
        <v>2286</v>
      </c>
      <c r="F1479" s="10" t="s">
        <v>1322</v>
      </c>
      <c r="G1479" s="10">
        <v>1</v>
      </c>
      <c r="H1479" s="11">
        <v>0</v>
      </c>
      <c r="I1479" s="11">
        <v>0.15</v>
      </c>
      <c r="J1479" s="14" t="s">
        <v>1310</v>
      </c>
      <c r="K1479" s="15"/>
      <c r="L1479" s="16">
        <v>43831</v>
      </c>
    </row>
    <row r="1480" ht="17.1" customHeight="1" spans="1:12">
      <c r="A1480" s="6"/>
      <c r="B1480" s="7"/>
      <c r="C1480" s="8" t="s">
        <v>1338</v>
      </c>
      <c r="D1480" s="8" t="s">
        <v>1339</v>
      </c>
      <c r="E1480" s="9" t="s">
        <v>2287</v>
      </c>
      <c r="F1480" s="10" t="s">
        <v>1341</v>
      </c>
      <c r="G1480" s="10">
        <v>50</v>
      </c>
      <c r="H1480" s="11">
        <v>0</v>
      </c>
      <c r="I1480" s="11">
        <v>2</v>
      </c>
      <c r="J1480" s="14" t="s">
        <v>1310</v>
      </c>
      <c r="K1480" s="15"/>
      <c r="L1480" s="16">
        <v>43831</v>
      </c>
    </row>
    <row r="1481" ht="17.1" customHeight="1" spans="1:12">
      <c r="A1481" s="6"/>
      <c r="B1481" s="7"/>
      <c r="C1481" s="8" t="s">
        <v>1323</v>
      </c>
      <c r="D1481" s="8" t="s">
        <v>1324</v>
      </c>
      <c r="E1481" s="9" t="s">
        <v>1326</v>
      </c>
      <c r="F1481" s="10" t="s">
        <v>1326</v>
      </c>
      <c r="G1481" s="10">
        <v>60</v>
      </c>
      <c r="H1481" s="11">
        <v>0</v>
      </c>
      <c r="I1481" s="11">
        <v>1.8</v>
      </c>
      <c r="J1481" s="14" t="s">
        <v>1310</v>
      </c>
      <c r="K1481" s="15"/>
      <c r="L1481" s="16">
        <v>43832</v>
      </c>
    </row>
    <row r="1482" ht="17.1" customHeight="1" spans="1:12">
      <c r="A1482" s="6"/>
      <c r="B1482" s="7"/>
      <c r="C1482" s="8" t="s">
        <v>1318</v>
      </c>
      <c r="D1482" s="8" t="s">
        <v>1319</v>
      </c>
      <c r="E1482" s="9" t="s">
        <v>1309</v>
      </c>
      <c r="F1482" s="10" t="s">
        <v>1309</v>
      </c>
      <c r="G1482" s="10">
        <v>4</v>
      </c>
      <c r="H1482" s="11">
        <v>0</v>
      </c>
      <c r="I1482" s="11">
        <v>2.4</v>
      </c>
      <c r="J1482" s="14" t="s">
        <v>1310</v>
      </c>
      <c r="K1482" s="15"/>
      <c r="L1482" s="16">
        <v>43879</v>
      </c>
    </row>
    <row r="1483" ht="17.1" customHeight="1" spans="1:12">
      <c r="A1483" s="6"/>
      <c r="B1483" s="7"/>
      <c r="C1483" s="8" t="s">
        <v>1414</v>
      </c>
      <c r="D1483" s="8" t="s">
        <v>1415</v>
      </c>
      <c r="E1483" s="9" t="s">
        <v>1416</v>
      </c>
      <c r="F1483" s="10" t="s">
        <v>1416</v>
      </c>
      <c r="G1483" s="10">
        <v>1</v>
      </c>
      <c r="H1483" s="11">
        <v>0</v>
      </c>
      <c r="I1483" s="11">
        <v>5</v>
      </c>
      <c r="J1483" s="14" t="s">
        <v>1310</v>
      </c>
      <c r="K1483" s="15"/>
      <c r="L1483" s="16">
        <v>43838</v>
      </c>
    </row>
    <row r="1484" ht="24.2" customHeight="1" spans="1:12">
      <c r="A1484" s="6" t="s">
        <v>348</v>
      </c>
      <c r="B1484" s="7" t="s">
        <v>1305</v>
      </c>
      <c r="C1484" s="8" t="s">
        <v>1412</v>
      </c>
      <c r="D1484" s="8" t="s">
        <v>1413</v>
      </c>
      <c r="E1484" s="9" t="s">
        <v>1416</v>
      </c>
      <c r="F1484" s="10" t="s">
        <v>1416</v>
      </c>
      <c r="G1484" s="10">
        <v>1</v>
      </c>
      <c r="H1484" s="11">
        <v>0</v>
      </c>
      <c r="I1484" s="11">
        <v>0.5</v>
      </c>
      <c r="J1484" s="14" t="s">
        <v>1310</v>
      </c>
      <c r="K1484" s="15"/>
      <c r="L1484" s="16">
        <v>43920</v>
      </c>
    </row>
    <row r="1485" ht="17.1" customHeight="1" spans="1:12">
      <c r="A1485" s="6"/>
      <c r="B1485" s="7"/>
      <c r="C1485" s="8" t="s">
        <v>1323</v>
      </c>
      <c r="D1485" s="8" t="s">
        <v>1324</v>
      </c>
      <c r="E1485" s="9" t="s">
        <v>1326</v>
      </c>
      <c r="F1485" s="10" t="s">
        <v>1326</v>
      </c>
      <c r="G1485" s="10">
        <v>50</v>
      </c>
      <c r="H1485" s="11">
        <v>0</v>
      </c>
      <c r="I1485" s="11">
        <v>1.5</v>
      </c>
      <c r="J1485" s="14" t="s">
        <v>1310</v>
      </c>
      <c r="K1485" s="15"/>
      <c r="L1485" s="16">
        <v>43838</v>
      </c>
    </row>
    <row r="1486" ht="17.1" customHeight="1" spans="1:12">
      <c r="A1486" s="6"/>
      <c r="B1486" s="7"/>
      <c r="C1486" s="8" t="s">
        <v>1338</v>
      </c>
      <c r="D1486" s="8" t="s">
        <v>1339</v>
      </c>
      <c r="E1486" s="9" t="s">
        <v>1373</v>
      </c>
      <c r="F1486" s="10" t="s">
        <v>1373</v>
      </c>
      <c r="G1486" s="10">
        <v>40</v>
      </c>
      <c r="H1486" s="11">
        <v>0</v>
      </c>
      <c r="I1486" s="11">
        <v>1.6</v>
      </c>
      <c r="J1486" s="14" t="s">
        <v>1310</v>
      </c>
      <c r="K1486" s="15"/>
      <c r="L1486" s="16">
        <v>43920</v>
      </c>
    </row>
    <row r="1487" ht="17.1" customHeight="1" spans="1:12">
      <c r="A1487" s="6"/>
      <c r="B1487" s="7"/>
      <c r="C1487" s="8" t="s">
        <v>1414</v>
      </c>
      <c r="D1487" s="8" t="s">
        <v>1415</v>
      </c>
      <c r="E1487" s="9" t="s">
        <v>1416</v>
      </c>
      <c r="F1487" s="10" t="s">
        <v>1416</v>
      </c>
      <c r="G1487" s="10">
        <v>1</v>
      </c>
      <c r="H1487" s="11">
        <v>0</v>
      </c>
      <c r="I1487" s="11">
        <v>1</v>
      </c>
      <c r="J1487" s="14" t="s">
        <v>1310</v>
      </c>
      <c r="K1487" s="15"/>
      <c r="L1487" s="16">
        <v>43881</v>
      </c>
    </row>
    <row r="1488" ht="17.1" customHeight="1" spans="1:12">
      <c r="A1488" s="6"/>
      <c r="B1488" s="7"/>
      <c r="C1488" s="8" t="s">
        <v>1316</v>
      </c>
      <c r="D1488" s="8" t="s">
        <v>1317</v>
      </c>
      <c r="E1488" s="9" t="s">
        <v>1322</v>
      </c>
      <c r="F1488" s="10" t="s">
        <v>1322</v>
      </c>
      <c r="G1488" s="10">
        <v>1</v>
      </c>
      <c r="H1488" s="11">
        <v>0</v>
      </c>
      <c r="I1488" s="11">
        <v>0.15</v>
      </c>
      <c r="J1488" s="14" t="s">
        <v>1310</v>
      </c>
      <c r="K1488" s="15"/>
      <c r="L1488" s="16">
        <v>43900</v>
      </c>
    </row>
    <row r="1489" ht="17.1" customHeight="1" spans="1:12">
      <c r="A1489" s="6"/>
      <c r="B1489" s="7"/>
      <c r="C1489" s="8" t="s">
        <v>1345</v>
      </c>
      <c r="D1489" s="8" t="s">
        <v>1346</v>
      </c>
      <c r="E1489" s="9" t="s">
        <v>1309</v>
      </c>
      <c r="F1489" s="10" t="s">
        <v>1309</v>
      </c>
      <c r="G1489" s="10">
        <v>1</v>
      </c>
      <c r="H1489" s="11">
        <v>0</v>
      </c>
      <c r="I1489" s="11">
        <v>1.8</v>
      </c>
      <c r="J1489" s="14" t="s">
        <v>1310</v>
      </c>
      <c r="K1489" s="15"/>
      <c r="L1489" s="16">
        <v>43900</v>
      </c>
    </row>
    <row r="1490" ht="17.1" customHeight="1" spans="1:12">
      <c r="A1490" s="6"/>
      <c r="B1490" s="7"/>
      <c r="C1490" s="8" t="s">
        <v>1318</v>
      </c>
      <c r="D1490" s="8" t="s">
        <v>1319</v>
      </c>
      <c r="E1490" s="9" t="s">
        <v>1309</v>
      </c>
      <c r="F1490" s="10" t="s">
        <v>1309</v>
      </c>
      <c r="G1490" s="10">
        <v>6</v>
      </c>
      <c r="H1490" s="11">
        <v>0</v>
      </c>
      <c r="I1490" s="11">
        <v>3</v>
      </c>
      <c r="J1490" s="14" t="s">
        <v>1310</v>
      </c>
      <c r="K1490" s="15"/>
      <c r="L1490" s="16">
        <v>43900</v>
      </c>
    </row>
    <row r="1491" ht="17.1" customHeight="1" spans="1:12">
      <c r="A1491" s="6" t="s">
        <v>349</v>
      </c>
      <c r="B1491" s="7" t="s">
        <v>1305</v>
      </c>
      <c r="C1491" s="8" t="s">
        <v>1352</v>
      </c>
      <c r="D1491" s="8" t="s">
        <v>1353</v>
      </c>
      <c r="E1491" s="9" t="s">
        <v>1372</v>
      </c>
      <c r="F1491" s="10" t="s">
        <v>1373</v>
      </c>
      <c r="G1491" s="10">
        <v>6</v>
      </c>
      <c r="H1491" s="11">
        <v>0</v>
      </c>
      <c r="I1491" s="11">
        <v>4.8</v>
      </c>
      <c r="J1491" s="14" t="s">
        <v>1310</v>
      </c>
      <c r="K1491" s="15"/>
      <c r="L1491" s="16">
        <v>43831</v>
      </c>
    </row>
    <row r="1492" ht="27" customHeight="1" spans="1:12">
      <c r="A1492" s="6"/>
      <c r="B1492" s="7"/>
      <c r="C1492" s="8" t="s">
        <v>1311</v>
      </c>
      <c r="D1492" s="8" t="s">
        <v>1312</v>
      </c>
      <c r="E1492" s="9" t="s">
        <v>2288</v>
      </c>
      <c r="F1492" s="10" t="s">
        <v>2289</v>
      </c>
      <c r="G1492" s="10">
        <v>120</v>
      </c>
      <c r="H1492" s="11">
        <v>0</v>
      </c>
      <c r="I1492" s="11">
        <v>8.4</v>
      </c>
      <c r="J1492" s="14" t="s">
        <v>1310</v>
      </c>
      <c r="K1492" s="15"/>
      <c r="L1492" s="16">
        <v>43891</v>
      </c>
    </row>
    <row r="1493" ht="24.2" customHeight="1" spans="1:12">
      <c r="A1493" s="6"/>
      <c r="B1493" s="7"/>
      <c r="C1493" s="8" t="s">
        <v>1323</v>
      </c>
      <c r="D1493" s="8" t="s">
        <v>1324</v>
      </c>
      <c r="E1493" s="9" t="s">
        <v>2290</v>
      </c>
      <c r="F1493" s="10" t="s">
        <v>1313</v>
      </c>
      <c r="G1493" s="10">
        <v>1</v>
      </c>
      <c r="H1493" s="11">
        <v>0</v>
      </c>
      <c r="I1493" s="11">
        <v>2</v>
      </c>
      <c r="J1493" s="14" t="s">
        <v>1310</v>
      </c>
      <c r="K1493" s="15" t="s">
        <v>2291</v>
      </c>
      <c r="L1493" s="16">
        <v>43891</v>
      </c>
    </row>
    <row r="1494" ht="22.7" customHeight="1" spans="1:12">
      <c r="A1494" s="6"/>
      <c r="B1494" s="7"/>
      <c r="C1494" s="8" t="s">
        <v>1417</v>
      </c>
      <c r="D1494" s="8" t="s">
        <v>1418</v>
      </c>
      <c r="E1494" s="9" t="s">
        <v>1418</v>
      </c>
      <c r="F1494" s="10" t="s">
        <v>1416</v>
      </c>
      <c r="G1494" s="10">
        <v>1</v>
      </c>
      <c r="H1494" s="11">
        <v>0</v>
      </c>
      <c r="I1494" s="11">
        <v>5</v>
      </c>
      <c r="J1494" s="14" t="s">
        <v>1310</v>
      </c>
      <c r="K1494" s="15" t="s">
        <v>2292</v>
      </c>
      <c r="L1494" s="16">
        <v>43831</v>
      </c>
    </row>
    <row r="1495" ht="30" customHeight="1" spans="1:12">
      <c r="A1495" s="6"/>
      <c r="B1495" s="7"/>
      <c r="C1495" s="8" t="s">
        <v>1331</v>
      </c>
      <c r="D1495" s="8" t="s">
        <v>1332</v>
      </c>
      <c r="E1495" s="9" t="s">
        <v>2293</v>
      </c>
      <c r="F1495" s="10" t="s">
        <v>1309</v>
      </c>
      <c r="G1495" s="10">
        <v>20</v>
      </c>
      <c r="H1495" s="11">
        <v>0</v>
      </c>
      <c r="I1495" s="11">
        <v>10</v>
      </c>
      <c r="J1495" s="14" t="s">
        <v>1310</v>
      </c>
      <c r="K1495" s="15" t="s">
        <v>2294</v>
      </c>
      <c r="L1495" s="16">
        <v>43952</v>
      </c>
    </row>
    <row r="1496" ht="17.1" customHeight="1" spans="1:12">
      <c r="A1496" s="17"/>
      <c r="B1496" s="7"/>
      <c r="C1496" s="8" t="s">
        <v>1384</v>
      </c>
      <c r="D1496" s="8" t="s">
        <v>1385</v>
      </c>
      <c r="E1496" s="9" t="s">
        <v>1385</v>
      </c>
      <c r="F1496" s="10" t="s">
        <v>2289</v>
      </c>
      <c r="G1496" s="10">
        <v>500</v>
      </c>
      <c r="H1496" s="11">
        <v>0</v>
      </c>
      <c r="I1496" s="11">
        <v>25</v>
      </c>
      <c r="J1496" s="14" t="s">
        <v>1310</v>
      </c>
      <c r="K1496" s="15"/>
      <c r="L1496" s="16">
        <v>43952</v>
      </c>
    </row>
    <row r="1497" ht="17.1" customHeight="1" spans="1:12">
      <c r="A1497" s="35" t="s">
        <v>350</v>
      </c>
      <c r="B1497" s="38" t="s">
        <v>1305</v>
      </c>
      <c r="C1497" s="8" t="s">
        <v>1323</v>
      </c>
      <c r="D1497" s="8" t="s">
        <v>1324</v>
      </c>
      <c r="E1497" s="9" t="s">
        <v>1313</v>
      </c>
      <c r="F1497" s="10" t="s">
        <v>1313</v>
      </c>
      <c r="G1497" s="10">
        <v>1</v>
      </c>
      <c r="H1497" s="11">
        <v>0</v>
      </c>
      <c r="I1497" s="11">
        <v>0.8</v>
      </c>
      <c r="J1497" s="14" t="s">
        <v>1310</v>
      </c>
      <c r="K1497" s="15"/>
      <c r="L1497" s="16">
        <v>43874</v>
      </c>
    </row>
    <row r="1498" ht="17.1" customHeight="1" spans="1:12">
      <c r="A1498" s="35"/>
      <c r="B1498" s="39"/>
      <c r="C1498" s="8" t="s">
        <v>1342</v>
      </c>
      <c r="D1498" s="8" t="s">
        <v>1343</v>
      </c>
      <c r="E1498" s="9" t="s">
        <v>1313</v>
      </c>
      <c r="F1498" s="10" t="s">
        <v>1313</v>
      </c>
      <c r="G1498" s="10">
        <v>1</v>
      </c>
      <c r="H1498" s="11">
        <v>0</v>
      </c>
      <c r="I1498" s="11">
        <v>1.2</v>
      </c>
      <c r="J1498" s="14" t="s">
        <v>1310</v>
      </c>
      <c r="K1498" s="15"/>
      <c r="L1498" s="16">
        <v>43831</v>
      </c>
    </row>
    <row r="1499" ht="17.1" customHeight="1" spans="1:12">
      <c r="A1499" s="35"/>
      <c r="B1499" s="39"/>
      <c r="C1499" s="8" t="s">
        <v>1338</v>
      </c>
      <c r="D1499" s="8" t="s">
        <v>1339</v>
      </c>
      <c r="E1499" s="9" t="s">
        <v>1313</v>
      </c>
      <c r="F1499" s="10" t="s">
        <v>1313</v>
      </c>
      <c r="G1499" s="10">
        <v>1</v>
      </c>
      <c r="H1499" s="11">
        <v>0</v>
      </c>
      <c r="I1499" s="11">
        <v>0.8</v>
      </c>
      <c r="J1499" s="14" t="s">
        <v>1310</v>
      </c>
      <c r="K1499" s="15"/>
      <c r="L1499" s="16">
        <v>43858</v>
      </c>
    </row>
    <row r="1500" ht="24.2" customHeight="1" spans="1:12">
      <c r="A1500" s="35"/>
      <c r="B1500" s="39"/>
      <c r="C1500" s="8" t="s">
        <v>1412</v>
      </c>
      <c r="D1500" s="8" t="s">
        <v>1413</v>
      </c>
      <c r="E1500" s="9" t="s">
        <v>2129</v>
      </c>
      <c r="F1500" s="10" t="s">
        <v>1313</v>
      </c>
      <c r="G1500" s="10">
        <v>1</v>
      </c>
      <c r="H1500" s="11">
        <v>0</v>
      </c>
      <c r="I1500" s="11">
        <v>0.2</v>
      </c>
      <c r="J1500" s="14" t="s">
        <v>1310</v>
      </c>
      <c r="K1500" s="15"/>
      <c r="L1500" s="16">
        <v>43831</v>
      </c>
    </row>
    <row r="1501" ht="17.1" customHeight="1" spans="1:12">
      <c r="A1501" s="35"/>
      <c r="B1501" s="40"/>
      <c r="C1501" s="8" t="s">
        <v>1336</v>
      </c>
      <c r="D1501" s="8" t="s">
        <v>1337</v>
      </c>
      <c r="E1501" s="9" t="s">
        <v>2129</v>
      </c>
      <c r="F1501" s="10" t="s">
        <v>1313</v>
      </c>
      <c r="G1501" s="10">
        <v>1</v>
      </c>
      <c r="H1501" s="11">
        <v>0</v>
      </c>
      <c r="I1501" s="11">
        <v>4</v>
      </c>
      <c r="J1501" s="14" t="s">
        <v>1310</v>
      </c>
      <c r="K1501" s="15"/>
      <c r="L1501" s="16">
        <v>43831</v>
      </c>
    </row>
    <row r="1502" ht="17.1" customHeight="1" spans="1:12">
      <c r="A1502" s="27" t="s">
        <v>350</v>
      </c>
      <c r="B1502" s="34" t="s">
        <v>1305</v>
      </c>
      <c r="C1502" s="8" t="s">
        <v>1318</v>
      </c>
      <c r="D1502" s="8" t="s">
        <v>1319</v>
      </c>
      <c r="E1502" s="9" t="s">
        <v>2295</v>
      </c>
      <c r="F1502" s="10" t="s">
        <v>1313</v>
      </c>
      <c r="G1502" s="10">
        <v>1</v>
      </c>
      <c r="H1502" s="11">
        <v>0</v>
      </c>
      <c r="I1502" s="11">
        <v>1.2</v>
      </c>
      <c r="J1502" s="14" t="s">
        <v>1310</v>
      </c>
      <c r="K1502" s="15"/>
      <c r="L1502" s="16">
        <v>43831</v>
      </c>
    </row>
    <row r="1503" ht="17.1" customHeight="1" spans="1:12">
      <c r="A1503" s="27"/>
      <c r="B1503" s="27"/>
      <c r="C1503" s="8" t="s">
        <v>1352</v>
      </c>
      <c r="D1503" s="8" t="s">
        <v>1353</v>
      </c>
      <c r="E1503" s="9" t="s">
        <v>1313</v>
      </c>
      <c r="F1503" s="10" t="s">
        <v>1313</v>
      </c>
      <c r="G1503" s="10">
        <v>1</v>
      </c>
      <c r="H1503" s="11">
        <v>0</v>
      </c>
      <c r="I1503" s="11">
        <v>3.8</v>
      </c>
      <c r="J1503" s="14" t="s">
        <v>1310</v>
      </c>
      <c r="K1503" s="15"/>
      <c r="L1503" s="16">
        <v>43889</v>
      </c>
    </row>
    <row r="1504" ht="24.2" customHeight="1" spans="1:12">
      <c r="A1504" s="27"/>
      <c r="B1504" s="27"/>
      <c r="C1504" s="8" t="s">
        <v>1357</v>
      </c>
      <c r="D1504" s="8" t="s">
        <v>1358</v>
      </c>
      <c r="E1504" s="9" t="s">
        <v>2129</v>
      </c>
      <c r="F1504" s="10" t="s">
        <v>1313</v>
      </c>
      <c r="G1504" s="10">
        <v>1</v>
      </c>
      <c r="H1504" s="11">
        <v>0</v>
      </c>
      <c r="I1504" s="11">
        <v>0.1</v>
      </c>
      <c r="J1504" s="14" t="s">
        <v>1310</v>
      </c>
      <c r="K1504" s="15"/>
      <c r="L1504" s="16">
        <v>43831</v>
      </c>
    </row>
    <row r="1505" ht="24.2" customHeight="1" spans="1:12">
      <c r="A1505" s="27"/>
      <c r="B1505" s="33"/>
      <c r="C1505" s="8" t="s">
        <v>1421</v>
      </c>
      <c r="D1505" s="8" t="s">
        <v>1422</v>
      </c>
      <c r="E1505" s="9" t="s">
        <v>1313</v>
      </c>
      <c r="F1505" s="10" t="s">
        <v>1313</v>
      </c>
      <c r="G1505" s="10">
        <v>1</v>
      </c>
      <c r="H1505" s="11">
        <v>0</v>
      </c>
      <c r="I1505" s="11">
        <v>0.2</v>
      </c>
      <c r="J1505" s="14" t="s">
        <v>1310</v>
      </c>
      <c r="K1505" s="15"/>
      <c r="L1505" s="16">
        <v>43861</v>
      </c>
    </row>
    <row r="1506" ht="17.1" customHeight="1" spans="1:12">
      <c r="A1506" s="27"/>
      <c r="B1506" s="7" t="s">
        <v>2296</v>
      </c>
      <c r="C1506" s="8" t="s">
        <v>1675</v>
      </c>
      <c r="D1506" s="8" t="s">
        <v>1676</v>
      </c>
      <c r="E1506" s="9" t="s">
        <v>1359</v>
      </c>
      <c r="F1506" s="10" t="s">
        <v>1359</v>
      </c>
      <c r="G1506" s="10">
        <v>3</v>
      </c>
      <c r="H1506" s="11">
        <v>0</v>
      </c>
      <c r="I1506" s="11">
        <v>6</v>
      </c>
      <c r="J1506" s="14" t="s">
        <v>1310</v>
      </c>
      <c r="K1506" s="15"/>
      <c r="L1506" s="16">
        <v>43831</v>
      </c>
    </row>
    <row r="1507" ht="24.2" customHeight="1" spans="1:12">
      <c r="A1507" s="27"/>
      <c r="B1507" s="7"/>
      <c r="C1507" s="8" t="s">
        <v>1483</v>
      </c>
      <c r="D1507" s="8" t="s">
        <v>1484</v>
      </c>
      <c r="E1507" s="9" t="s">
        <v>1359</v>
      </c>
      <c r="F1507" s="10" t="s">
        <v>1313</v>
      </c>
      <c r="G1507" s="10">
        <v>2</v>
      </c>
      <c r="H1507" s="11">
        <v>0</v>
      </c>
      <c r="I1507" s="11">
        <v>4</v>
      </c>
      <c r="J1507" s="14" t="s">
        <v>1310</v>
      </c>
      <c r="K1507" s="15"/>
      <c r="L1507" s="16">
        <v>43831</v>
      </c>
    </row>
    <row r="1508" ht="36.2" customHeight="1" spans="1:12">
      <c r="A1508" s="27"/>
      <c r="B1508" s="7"/>
      <c r="C1508" s="8" t="s">
        <v>2297</v>
      </c>
      <c r="D1508" s="8" t="s">
        <v>2298</v>
      </c>
      <c r="E1508" s="9" t="s">
        <v>1359</v>
      </c>
      <c r="F1508" s="10" t="s">
        <v>1359</v>
      </c>
      <c r="G1508" s="10">
        <v>20</v>
      </c>
      <c r="H1508" s="11">
        <v>0</v>
      </c>
      <c r="I1508" s="11">
        <v>4</v>
      </c>
      <c r="J1508" s="14" t="s">
        <v>1310</v>
      </c>
      <c r="K1508" s="15"/>
      <c r="L1508" s="16">
        <v>43831</v>
      </c>
    </row>
    <row r="1509" ht="17.1" customHeight="1" spans="1:12">
      <c r="A1509" s="27"/>
      <c r="B1509" s="7"/>
      <c r="C1509" s="8" t="s">
        <v>1318</v>
      </c>
      <c r="D1509" s="8" t="s">
        <v>1319</v>
      </c>
      <c r="E1509" s="9" t="s">
        <v>2265</v>
      </c>
      <c r="F1509" s="10" t="s">
        <v>1313</v>
      </c>
      <c r="G1509" s="10">
        <v>5</v>
      </c>
      <c r="H1509" s="11">
        <v>0</v>
      </c>
      <c r="I1509" s="11">
        <v>4</v>
      </c>
      <c r="J1509" s="14" t="s">
        <v>1310</v>
      </c>
      <c r="K1509" s="15"/>
      <c r="L1509" s="16">
        <v>43831</v>
      </c>
    </row>
    <row r="1510" ht="17.1" customHeight="1" spans="1:12">
      <c r="A1510" s="27"/>
      <c r="B1510" s="7"/>
      <c r="C1510" s="8" t="s">
        <v>1329</v>
      </c>
      <c r="D1510" s="8" t="s">
        <v>1330</v>
      </c>
      <c r="E1510" s="9" t="s">
        <v>2265</v>
      </c>
      <c r="F1510" s="10" t="s">
        <v>1313</v>
      </c>
      <c r="G1510" s="10">
        <v>2</v>
      </c>
      <c r="H1510" s="11">
        <v>0</v>
      </c>
      <c r="I1510" s="11">
        <v>2</v>
      </c>
      <c r="J1510" s="14" t="s">
        <v>1310</v>
      </c>
      <c r="K1510" s="15"/>
      <c r="L1510" s="16">
        <v>43831</v>
      </c>
    </row>
    <row r="1511" ht="17.1" customHeight="1" spans="1:12">
      <c r="A1511" s="33"/>
      <c r="B1511" s="7"/>
      <c r="C1511" s="8" t="s">
        <v>1782</v>
      </c>
      <c r="D1511" s="8" t="s">
        <v>1783</v>
      </c>
      <c r="E1511" s="9" t="s">
        <v>2129</v>
      </c>
      <c r="F1511" s="10" t="s">
        <v>1313</v>
      </c>
      <c r="G1511" s="10">
        <v>1</v>
      </c>
      <c r="H1511" s="11">
        <v>0</v>
      </c>
      <c r="I1511" s="11">
        <v>5</v>
      </c>
      <c r="J1511" s="14" t="s">
        <v>1310</v>
      </c>
      <c r="K1511" s="15"/>
      <c r="L1511" s="16">
        <v>43831</v>
      </c>
    </row>
    <row r="1512" ht="42" customHeight="1" spans="1:12">
      <c r="A1512" s="6" t="s">
        <v>352</v>
      </c>
      <c r="B1512" s="7" t="s">
        <v>2299</v>
      </c>
      <c r="C1512" s="8" t="s">
        <v>1678</v>
      </c>
      <c r="D1512" s="8" t="s">
        <v>1679</v>
      </c>
      <c r="E1512" s="9" t="s">
        <v>1595</v>
      </c>
      <c r="F1512" s="10" t="s">
        <v>1416</v>
      </c>
      <c r="G1512" s="10">
        <v>1</v>
      </c>
      <c r="H1512" s="11">
        <v>0.01</v>
      </c>
      <c r="I1512" s="11">
        <v>80</v>
      </c>
      <c r="J1512" s="14" t="s">
        <v>1310</v>
      </c>
      <c r="K1512" s="15"/>
      <c r="L1512" s="16">
        <v>43832</v>
      </c>
    </row>
    <row r="1513" ht="17.1" customHeight="1" spans="1:12">
      <c r="A1513" s="6"/>
      <c r="B1513" s="7" t="s">
        <v>1305</v>
      </c>
      <c r="C1513" s="8" t="s">
        <v>1342</v>
      </c>
      <c r="D1513" s="8" t="s">
        <v>1343</v>
      </c>
      <c r="E1513" s="9" t="s">
        <v>1595</v>
      </c>
      <c r="F1513" s="10" t="s">
        <v>1313</v>
      </c>
      <c r="G1513" s="10">
        <v>1</v>
      </c>
      <c r="H1513" s="11">
        <v>0.01</v>
      </c>
      <c r="I1513" s="11">
        <v>80</v>
      </c>
      <c r="J1513" s="14" t="s">
        <v>1310</v>
      </c>
      <c r="K1513" s="15"/>
      <c r="L1513" s="16">
        <v>43832</v>
      </c>
    </row>
    <row r="1514" ht="17.1" customHeight="1" spans="1:12">
      <c r="A1514" s="6"/>
      <c r="B1514" s="7"/>
      <c r="C1514" s="8" t="s">
        <v>1314</v>
      </c>
      <c r="D1514" s="8" t="s">
        <v>1315</v>
      </c>
      <c r="E1514" s="9" t="s">
        <v>1595</v>
      </c>
      <c r="F1514" s="10" t="s">
        <v>1313</v>
      </c>
      <c r="G1514" s="10">
        <v>1</v>
      </c>
      <c r="H1514" s="11">
        <v>0</v>
      </c>
      <c r="I1514" s="11">
        <v>30</v>
      </c>
      <c r="J1514" s="14" t="s">
        <v>1310</v>
      </c>
      <c r="K1514" s="15"/>
      <c r="L1514" s="16">
        <v>43833</v>
      </c>
    </row>
    <row r="1515" ht="24.2" customHeight="1" spans="1:12">
      <c r="A1515" s="6"/>
      <c r="B1515" s="7"/>
      <c r="C1515" s="8" t="s">
        <v>1357</v>
      </c>
      <c r="D1515" s="8" t="s">
        <v>1358</v>
      </c>
      <c r="E1515" s="9" t="s">
        <v>1595</v>
      </c>
      <c r="F1515" s="10" t="s">
        <v>1416</v>
      </c>
      <c r="G1515" s="10">
        <v>1</v>
      </c>
      <c r="H1515" s="11">
        <v>0</v>
      </c>
      <c r="I1515" s="11">
        <v>10</v>
      </c>
      <c r="J1515" s="14" t="s">
        <v>1310</v>
      </c>
      <c r="K1515" s="15"/>
      <c r="L1515" s="16">
        <v>43832</v>
      </c>
    </row>
    <row r="1516" ht="17.1" customHeight="1" spans="1:12">
      <c r="A1516" s="6"/>
      <c r="B1516" s="7"/>
      <c r="C1516" s="8" t="s">
        <v>1323</v>
      </c>
      <c r="D1516" s="8" t="s">
        <v>1324</v>
      </c>
      <c r="E1516" s="9" t="s">
        <v>1595</v>
      </c>
      <c r="F1516" s="10" t="s">
        <v>1313</v>
      </c>
      <c r="G1516" s="10">
        <v>1</v>
      </c>
      <c r="H1516" s="11">
        <v>0</v>
      </c>
      <c r="I1516" s="11">
        <v>10</v>
      </c>
      <c r="J1516" s="14" t="s">
        <v>1310</v>
      </c>
      <c r="K1516" s="15"/>
      <c r="L1516" s="16">
        <v>43832</v>
      </c>
    </row>
    <row r="1517" ht="17.1" customHeight="1" spans="1:12">
      <c r="A1517" s="6"/>
      <c r="B1517" s="7"/>
      <c r="C1517" s="8" t="s">
        <v>1338</v>
      </c>
      <c r="D1517" s="8" t="s">
        <v>1339</v>
      </c>
      <c r="E1517" s="9" t="s">
        <v>1595</v>
      </c>
      <c r="F1517" s="10" t="s">
        <v>1313</v>
      </c>
      <c r="G1517" s="10">
        <v>1</v>
      </c>
      <c r="H1517" s="11">
        <v>0</v>
      </c>
      <c r="I1517" s="11">
        <v>25</v>
      </c>
      <c r="J1517" s="14" t="s">
        <v>1310</v>
      </c>
      <c r="K1517" s="15"/>
      <c r="L1517" s="16">
        <v>43832</v>
      </c>
    </row>
    <row r="1518" ht="17.1" customHeight="1" spans="1:12">
      <c r="A1518" s="6"/>
      <c r="B1518" s="7"/>
      <c r="C1518" s="8" t="s">
        <v>1444</v>
      </c>
      <c r="D1518" s="8" t="s">
        <v>1445</v>
      </c>
      <c r="E1518" s="9" t="s">
        <v>1595</v>
      </c>
      <c r="F1518" s="10" t="s">
        <v>1313</v>
      </c>
      <c r="G1518" s="10">
        <v>1</v>
      </c>
      <c r="H1518" s="11">
        <v>0.01</v>
      </c>
      <c r="I1518" s="11">
        <v>50</v>
      </c>
      <c r="J1518" s="14" t="s">
        <v>1310</v>
      </c>
      <c r="K1518" s="15"/>
      <c r="L1518" s="16">
        <v>43832</v>
      </c>
    </row>
    <row r="1519" ht="17.1" customHeight="1" spans="1:12">
      <c r="A1519" s="6"/>
      <c r="B1519" s="7"/>
      <c r="C1519" s="8" t="s">
        <v>1333</v>
      </c>
      <c r="D1519" s="8" t="s">
        <v>1334</v>
      </c>
      <c r="E1519" s="9" t="s">
        <v>1595</v>
      </c>
      <c r="F1519" s="10" t="s">
        <v>1313</v>
      </c>
      <c r="G1519" s="10">
        <v>1</v>
      </c>
      <c r="H1519" s="11">
        <v>0</v>
      </c>
      <c r="I1519" s="11">
        <v>30</v>
      </c>
      <c r="J1519" s="14" t="s">
        <v>1310</v>
      </c>
      <c r="K1519" s="15"/>
      <c r="L1519" s="16">
        <v>43832</v>
      </c>
    </row>
    <row r="1520" ht="24.2" customHeight="1" spans="1:12">
      <c r="A1520" s="6"/>
      <c r="B1520" s="7"/>
      <c r="C1520" s="8" t="s">
        <v>1369</v>
      </c>
      <c r="D1520" s="8" t="s">
        <v>1370</v>
      </c>
      <c r="E1520" s="9" t="s">
        <v>1595</v>
      </c>
      <c r="F1520" s="10" t="s">
        <v>1313</v>
      </c>
      <c r="G1520" s="10">
        <v>1</v>
      </c>
      <c r="H1520" s="11">
        <v>0.01</v>
      </c>
      <c r="I1520" s="11">
        <v>100</v>
      </c>
      <c r="J1520" s="14" t="s">
        <v>1310</v>
      </c>
      <c r="K1520" s="15"/>
      <c r="L1520" s="16">
        <v>43832</v>
      </c>
    </row>
    <row r="1521" ht="48.2" customHeight="1" spans="1:12">
      <c r="A1521" s="6"/>
      <c r="B1521" s="7" t="s">
        <v>2300</v>
      </c>
      <c r="C1521" s="8" t="s">
        <v>1678</v>
      </c>
      <c r="D1521" s="8" t="s">
        <v>1679</v>
      </c>
      <c r="E1521" s="9" t="s">
        <v>1595</v>
      </c>
      <c r="F1521" s="10" t="s">
        <v>1416</v>
      </c>
      <c r="G1521" s="10">
        <v>1</v>
      </c>
      <c r="H1521" s="11">
        <v>0.01</v>
      </c>
      <c r="I1521" s="11">
        <v>90</v>
      </c>
      <c r="J1521" s="14" t="s">
        <v>1310</v>
      </c>
      <c r="K1521" s="15"/>
      <c r="L1521" s="16">
        <v>43832</v>
      </c>
    </row>
    <row r="1522" ht="30" customHeight="1" spans="1:12">
      <c r="A1522" s="6"/>
      <c r="B1522" s="7" t="s">
        <v>2301</v>
      </c>
      <c r="C1522" s="8" t="s">
        <v>1678</v>
      </c>
      <c r="D1522" s="8" t="s">
        <v>1679</v>
      </c>
      <c r="E1522" s="9" t="s">
        <v>1595</v>
      </c>
      <c r="F1522" s="10" t="s">
        <v>1416</v>
      </c>
      <c r="G1522" s="10">
        <v>1</v>
      </c>
      <c r="H1522" s="11">
        <v>0.08</v>
      </c>
      <c r="I1522" s="11">
        <v>750</v>
      </c>
      <c r="J1522" s="14" t="s">
        <v>1310</v>
      </c>
      <c r="K1522" s="15"/>
      <c r="L1522" s="16">
        <v>43832</v>
      </c>
    </row>
    <row r="1523" ht="48.2" customHeight="1" spans="1:12">
      <c r="A1523" s="6"/>
      <c r="B1523" s="7" t="s">
        <v>2302</v>
      </c>
      <c r="C1523" s="8" t="s">
        <v>1678</v>
      </c>
      <c r="D1523" s="8" t="s">
        <v>1679</v>
      </c>
      <c r="E1523" s="9" t="s">
        <v>1595</v>
      </c>
      <c r="F1523" s="10" t="s">
        <v>1416</v>
      </c>
      <c r="G1523" s="10">
        <v>1</v>
      </c>
      <c r="H1523" s="11">
        <v>0.15</v>
      </c>
      <c r="I1523" s="11">
        <v>1500</v>
      </c>
      <c r="J1523" s="14" t="s">
        <v>1310</v>
      </c>
      <c r="K1523" s="15"/>
      <c r="L1523" s="16">
        <v>43832</v>
      </c>
    </row>
    <row r="1524" ht="36.2" customHeight="1" spans="1:12">
      <c r="A1524" s="6"/>
      <c r="B1524" s="7" t="s">
        <v>2303</v>
      </c>
      <c r="C1524" s="8" t="s">
        <v>1678</v>
      </c>
      <c r="D1524" s="8" t="s">
        <v>1679</v>
      </c>
      <c r="E1524" s="9" t="s">
        <v>1595</v>
      </c>
      <c r="F1524" s="10" t="s">
        <v>1416</v>
      </c>
      <c r="G1524" s="10">
        <v>1</v>
      </c>
      <c r="H1524" s="11">
        <v>0</v>
      </c>
      <c r="I1524" s="11">
        <v>0</v>
      </c>
      <c r="J1524" s="14" t="s">
        <v>1310</v>
      </c>
      <c r="K1524" s="15"/>
      <c r="L1524" s="16">
        <v>43832</v>
      </c>
    </row>
    <row r="1525" ht="36.2" customHeight="1" spans="1:12">
      <c r="A1525" s="6"/>
      <c r="B1525" s="7" t="s">
        <v>2304</v>
      </c>
      <c r="C1525" s="8" t="s">
        <v>1384</v>
      </c>
      <c r="D1525" s="8" t="s">
        <v>1385</v>
      </c>
      <c r="E1525" s="9" t="s">
        <v>1595</v>
      </c>
      <c r="F1525" s="10" t="s">
        <v>1416</v>
      </c>
      <c r="G1525" s="10">
        <v>1</v>
      </c>
      <c r="H1525" s="11">
        <v>0</v>
      </c>
      <c r="I1525" s="11">
        <v>0</v>
      </c>
      <c r="J1525" s="14" t="s">
        <v>1310</v>
      </c>
      <c r="K1525" s="15"/>
      <c r="L1525" s="16">
        <v>43832</v>
      </c>
    </row>
    <row r="1526" ht="32.1" customHeight="1" spans="1:12">
      <c r="A1526" s="6"/>
      <c r="B1526" s="7" t="s">
        <v>2305</v>
      </c>
      <c r="C1526" s="8" t="s">
        <v>1678</v>
      </c>
      <c r="D1526" s="8" t="s">
        <v>1679</v>
      </c>
      <c r="E1526" s="9" t="s">
        <v>1595</v>
      </c>
      <c r="F1526" s="10" t="s">
        <v>1416</v>
      </c>
      <c r="G1526" s="10">
        <v>1</v>
      </c>
      <c r="H1526" s="11">
        <v>0.01</v>
      </c>
      <c r="I1526" s="11">
        <v>80</v>
      </c>
      <c r="J1526" s="14" t="s">
        <v>1310</v>
      </c>
      <c r="K1526" s="15"/>
      <c r="L1526" s="16">
        <v>43832</v>
      </c>
    </row>
    <row r="1527" ht="60.4" customHeight="1" spans="1:12">
      <c r="A1527" s="6"/>
      <c r="B1527" s="7" t="s">
        <v>2306</v>
      </c>
      <c r="C1527" s="8" t="s">
        <v>1678</v>
      </c>
      <c r="D1527" s="8" t="s">
        <v>1679</v>
      </c>
      <c r="E1527" s="9" t="s">
        <v>1595</v>
      </c>
      <c r="F1527" s="10" t="s">
        <v>1416</v>
      </c>
      <c r="G1527" s="10">
        <v>1</v>
      </c>
      <c r="H1527" s="11">
        <v>0.02</v>
      </c>
      <c r="I1527" s="11">
        <v>150</v>
      </c>
      <c r="J1527" s="14" t="s">
        <v>1310</v>
      </c>
      <c r="K1527" s="15"/>
      <c r="L1527" s="16">
        <v>43832</v>
      </c>
    </row>
    <row r="1528" ht="39" customHeight="1" spans="1:12">
      <c r="A1528" s="6"/>
      <c r="B1528" s="7" t="s">
        <v>2307</v>
      </c>
      <c r="C1528" s="8" t="s">
        <v>1678</v>
      </c>
      <c r="D1528" s="8" t="s">
        <v>1679</v>
      </c>
      <c r="E1528" s="9" t="s">
        <v>1595</v>
      </c>
      <c r="F1528" s="10" t="s">
        <v>1416</v>
      </c>
      <c r="G1528" s="10">
        <v>1</v>
      </c>
      <c r="H1528" s="11">
        <v>0</v>
      </c>
      <c r="I1528" s="11">
        <v>26</v>
      </c>
      <c r="J1528" s="14" t="s">
        <v>1310</v>
      </c>
      <c r="K1528" s="15"/>
      <c r="L1528" s="16">
        <v>43832</v>
      </c>
    </row>
    <row r="1529" ht="39" customHeight="1" spans="1:12">
      <c r="A1529" s="6"/>
      <c r="B1529" s="7" t="s">
        <v>2308</v>
      </c>
      <c r="C1529" s="8" t="s">
        <v>1678</v>
      </c>
      <c r="D1529" s="8" t="s">
        <v>1679</v>
      </c>
      <c r="E1529" s="9" t="s">
        <v>1595</v>
      </c>
      <c r="F1529" s="10" t="s">
        <v>1416</v>
      </c>
      <c r="G1529" s="10">
        <v>1</v>
      </c>
      <c r="H1529" s="11">
        <v>0.01</v>
      </c>
      <c r="I1529" s="11">
        <v>80</v>
      </c>
      <c r="J1529" s="14" t="s">
        <v>1310</v>
      </c>
      <c r="K1529" s="15"/>
      <c r="L1529" s="16">
        <v>43832</v>
      </c>
    </row>
    <row r="1530" ht="36.2" customHeight="1" spans="1:12">
      <c r="A1530" s="6"/>
      <c r="B1530" s="7" t="s">
        <v>2309</v>
      </c>
      <c r="C1530" s="8" t="s">
        <v>1678</v>
      </c>
      <c r="D1530" s="8" t="s">
        <v>1679</v>
      </c>
      <c r="E1530" s="9" t="s">
        <v>1595</v>
      </c>
      <c r="F1530" s="10" t="s">
        <v>1416</v>
      </c>
      <c r="G1530" s="10">
        <v>1</v>
      </c>
      <c r="H1530" s="11">
        <v>0</v>
      </c>
      <c r="I1530" s="11">
        <v>40</v>
      </c>
      <c r="J1530" s="14" t="s">
        <v>1310</v>
      </c>
      <c r="K1530" s="15"/>
      <c r="L1530" s="16">
        <v>43832</v>
      </c>
    </row>
    <row r="1531" ht="48.2" customHeight="1" spans="1:12">
      <c r="A1531" s="6"/>
      <c r="B1531" s="7" t="s">
        <v>2310</v>
      </c>
      <c r="C1531" s="8" t="s">
        <v>1678</v>
      </c>
      <c r="D1531" s="8" t="s">
        <v>1679</v>
      </c>
      <c r="E1531" s="9" t="s">
        <v>1595</v>
      </c>
      <c r="F1531" s="10" t="s">
        <v>1416</v>
      </c>
      <c r="G1531" s="10">
        <v>1</v>
      </c>
      <c r="H1531" s="11">
        <v>0</v>
      </c>
      <c r="I1531" s="11">
        <v>0</v>
      </c>
      <c r="J1531" s="14" t="s">
        <v>1310</v>
      </c>
      <c r="K1531" s="15"/>
      <c r="L1531" s="16">
        <v>43832</v>
      </c>
    </row>
    <row r="1532" ht="30" customHeight="1" spans="1:12">
      <c r="A1532" s="6"/>
      <c r="B1532" s="7" t="s">
        <v>2311</v>
      </c>
      <c r="C1532" s="8" t="s">
        <v>1678</v>
      </c>
      <c r="D1532" s="8" t="s">
        <v>1679</v>
      </c>
      <c r="E1532" s="9" t="s">
        <v>1595</v>
      </c>
      <c r="F1532" s="10" t="s">
        <v>1416</v>
      </c>
      <c r="G1532" s="10">
        <v>1</v>
      </c>
      <c r="H1532" s="11">
        <v>0</v>
      </c>
      <c r="I1532" s="11">
        <v>20</v>
      </c>
      <c r="J1532" s="14" t="s">
        <v>1310</v>
      </c>
      <c r="K1532" s="15"/>
      <c r="L1532" s="16">
        <v>43832</v>
      </c>
    </row>
    <row r="1533" ht="17.1" customHeight="1" spans="1:12">
      <c r="A1533" s="27" t="s">
        <v>354</v>
      </c>
      <c r="B1533" s="34" t="s">
        <v>1305</v>
      </c>
      <c r="C1533" s="8" t="s">
        <v>1336</v>
      </c>
      <c r="D1533" s="8" t="s">
        <v>1337</v>
      </c>
      <c r="E1533" s="9" t="s">
        <v>1313</v>
      </c>
      <c r="F1533" s="10" t="s">
        <v>1313</v>
      </c>
      <c r="G1533" s="10">
        <v>1</v>
      </c>
      <c r="H1533" s="11">
        <v>0</v>
      </c>
      <c r="I1533" s="11">
        <v>10</v>
      </c>
      <c r="J1533" s="14" t="s">
        <v>1310</v>
      </c>
      <c r="K1533" s="15"/>
      <c r="L1533" s="16">
        <v>43864</v>
      </c>
    </row>
    <row r="1534" ht="24.2" customHeight="1" spans="1:12">
      <c r="A1534" s="27"/>
      <c r="B1534" s="27"/>
      <c r="C1534" s="8" t="s">
        <v>1412</v>
      </c>
      <c r="D1534" s="8" t="s">
        <v>1413</v>
      </c>
      <c r="E1534" s="9" t="s">
        <v>1313</v>
      </c>
      <c r="F1534" s="10" t="s">
        <v>1313</v>
      </c>
      <c r="G1534" s="10">
        <v>1</v>
      </c>
      <c r="H1534" s="11">
        <v>0</v>
      </c>
      <c r="I1534" s="11">
        <v>10</v>
      </c>
      <c r="J1534" s="14" t="s">
        <v>1310</v>
      </c>
      <c r="K1534" s="15"/>
      <c r="L1534" s="16">
        <v>43831</v>
      </c>
    </row>
    <row r="1535" ht="17.1" customHeight="1" spans="1:12">
      <c r="A1535" s="27"/>
      <c r="B1535" s="27"/>
      <c r="C1535" s="8" t="s">
        <v>1384</v>
      </c>
      <c r="D1535" s="8" t="s">
        <v>1385</v>
      </c>
      <c r="E1535" s="9" t="s">
        <v>2312</v>
      </c>
      <c r="F1535" s="10" t="s">
        <v>1416</v>
      </c>
      <c r="G1535" s="10">
        <v>1</v>
      </c>
      <c r="H1535" s="11">
        <v>0</v>
      </c>
      <c r="I1535" s="11">
        <v>15</v>
      </c>
      <c r="J1535" s="14" t="s">
        <v>1310</v>
      </c>
      <c r="K1535" s="15"/>
      <c r="L1535" s="16">
        <v>43831</v>
      </c>
    </row>
    <row r="1536" ht="24.2" customHeight="1" spans="1:12">
      <c r="A1536" s="27"/>
      <c r="B1536" s="27"/>
      <c r="C1536" s="8" t="s">
        <v>1369</v>
      </c>
      <c r="D1536" s="8" t="s">
        <v>1370</v>
      </c>
      <c r="E1536" s="9" t="s">
        <v>1313</v>
      </c>
      <c r="F1536" s="10" t="s">
        <v>1313</v>
      </c>
      <c r="G1536" s="10">
        <v>1</v>
      </c>
      <c r="H1536" s="11">
        <v>0</v>
      </c>
      <c r="I1536" s="11">
        <v>4</v>
      </c>
      <c r="J1536" s="14" t="s">
        <v>1310</v>
      </c>
      <c r="K1536" s="15"/>
      <c r="L1536" s="16">
        <v>43831</v>
      </c>
    </row>
    <row r="1537" ht="24.2" customHeight="1" spans="1:12">
      <c r="A1537" s="27"/>
      <c r="B1537" s="27"/>
      <c r="C1537" s="8" t="s">
        <v>1951</v>
      </c>
      <c r="D1537" s="8" t="s">
        <v>1952</v>
      </c>
      <c r="E1537" s="9" t="s">
        <v>1309</v>
      </c>
      <c r="F1537" s="10" t="s">
        <v>1309</v>
      </c>
      <c r="G1537" s="10">
        <v>4</v>
      </c>
      <c r="H1537" s="11">
        <v>0</v>
      </c>
      <c r="I1537" s="11">
        <v>1.6</v>
      </c>
      <c r="J1537" s="14" t="s">
        <v>1310</v>
      </c>
      <c r="K1537" s="15"/>
      <c r="L1537" s="16">
        <v>43832</v>
      </c>
    </row>
    <row r="1538" ht="17.1" customHeight="1" spans="1:12">
      <c r="A1538" s="33"/>
      <c r="B1538" s="33"/>
      <c r="C1538" s="8" t="s">
        <v>1444</v>
      </c>
      <c r="D1538" s="8" t="s">
        <v>1445</v>
      </c>
      <c r="E1538" s="9" t="s">
        <v>1309</v>
      </c>
      <c r="F1538" s="10" t="s">
        <v>1309</v>
      </c>
      <c r="G1538" s="10">
        <v>17</v>
      </c>
      <c r="H1538" s="11">
        <v>0</v>
      </c>
      <c r="I1538" s="11">
        <v>7.65</v>
      </c>
      <c r="J1538" s="14" t="s">
        <v>1310</v>
      </c>
      <c r="K1538" s="15"/>
      <c r="L1538" s="16">
        <v>43774</v>
      </c>
    </row>
    <row r="1539" ht="17.1" customHeight="1" spans="1:12">
      <c r="A1539" s="27" t="s">
        <v>354</v>
      </c>
      <c r="B1539" s="34" t="s">
        <v>1305</v>
      </c>
      <c r="C1539" s="8" t="s">
        <v>1345</v>
      </c>
      <c r="D1539" s="8" t="s">
        <v>1346</v>
      </c>
      <c r="E1539" s="9" t="s">
        <v>1309</v>
      </c>
      <c r="F1539" s="10" t="s">
        <v>1309</v>
      </c>
      <c r="G1539" s="10">
        <v>6</v>
      </c>
      <c r="H1539" s="11">
        <v>0</v>
      </c>
      <c r="I1539" s="11">
        <v>1.8</v>
      </c>
      <c r="J1539" s="14" t="s">
        <v>1310</v>
      </c>
      <c r="K1539" s="15"/>
      <c r="L1539" s="16">
        <v>43774</v>
      </c>
    </row>
    <row r="1540" ht="17.1" customHeight="1" spans="1:12">
      <c r="A1540" s="27"/>
      <c r="B1540" s="27"/>
      <c r="C1540" s="8" t="s">
        <v>1329</v>
      </c>
      <c r="D1540" s="8" t="s">
        <v>1330</v>
      </c>
      <c r="E1540" s="9" t="s">
        <v>1309</v>
      </c>
      <c r="F1540" s="10" t="s">
        <v>1309</v>
      </c>
      <c r="G1540" s="10">
        <v>1</v>
      </c>
      <c r="H1540" s="11">
        <v>0</v>
      </c>
      <c r="I1540" s="11">
        <v>0.4</v>
      </c>
      <c r="J1540" s="14" t="s">
        <v>1310</v>
      </c>
      <c r="K1540" s="15"/>
      <c r="L1540" s="16">
        <v>43864</v>
      </c>
    </row>
    <row r="1541" ht="17.1" customHeight="1" spans="1:12">
      <c r="A1541" s="27"/>
      <c r="B1541" s="27"/>
      <c r="C1541" s="8" t="s">
        <v>1306</v>
      </c>
      <c r="D1541" s="8" t="s">
        <v>1307</v>
      </c>
      <c r="E1541" s="9" t="s">
        <v>1309</v>
      </c>
      <c r="F1541" s="10" t="s">
        <v>1309</v>
      </c>
      <c r="G1541" s="10">
        <v>5</v>
      </c>
      <c r="H1541" s="11">
        <v>0</v>
      </c>
      <c r="I1541" s="11">
        <v>0.75</v>
      </c>
      <c r="J1541" s="14" t="s">
        <v>1310</v>
      </c>
      <c r="K1541" s="15"/>
      <c r="L1541" s="16">
        <v>43894</v>
      </c>
    </row>
    <row r="1542" ht="17.1" customHeight="1" spans="1:12">
      <c r="A1542" s="27"/>
      <c r="B1542" s="27"/>
      <c r="C1542" s="8"/>
      <c r="D1542" s="8"/>
      <c r="E1542" s="9"/>
      <c r="F1542" s="10"/>
      <c r="G1542" s="10">
        <v>3</v>
      </c>
      <c r="H1542" s="11">
        <v>0</v>
      </c>
      <c r="I1542" s="11">
        <v>4.5</v>
      </c>
      <c r="J1542" s="14" t="s">
        <v>1310</v>
      </c>
      <c r="K1542" s="15"/>
      <c r="L1542" s="16">
        <v>43865</v>
      </c>
    </row>
    <row r="1543" ht="17.1" customHeight="1" spans="1:12">
      <c r="A1543" s="27"/>
      <c r="B1543" s="27"/>
      <c r="C1543" s="8" t="s">
        <v>1320</v>
      </c>
      <c r="D1543" s="8" t="s">
        <v>1321</v>
      </c>
      <c r="E1543" s="9" t="s">
        <v>1309</v>
      </c>
      <c r="F1543" s="10" t="s">
        <v>1309</v>
      </c>
      <c r="G1543" s="10">
        <v>7</v>
      </c>
      <c r="H1543" s="11">
        <v>0</v>
      </c>
      <c r="I1543" s="11">
        <v>1.4</v>
      </c>
      <c r="J1543" s="14" t="s">
        <v>1310</v>
      </c>
      <c r="K1543" s="15"/>
      <c r="L1543" s="16">
        <v>43837</v>
      </c>
    </row>
    <row r="1544" ht="17.1" customHeight="1" spans="1:12">
      <c r="A1544" s="27"/>
      <c r="B1544" s="27"/>
      <c r="C1544" s="8" t="s">
        <v>1713</v>
      </c>
      <c r="D1544" s="8" t="s">
        <v>1714</v>
      </c>
      <c r="E1544" s="9" t="s">
        <v>1373</v>
      </c>
      <c r="F1544" s="10" t="s">
        <v>1373</v>
      </c>
      <c r="G1544" s="10">
        <v>1</v>
      </c>
      <c r="H1544" s="11">
        <v>0</v>
      </c>
      <c r="I1544" s="11">
        <v>1.5</v>
      </c>
      <c r="J1544" s="14" t="s">
        <v>1310</v>
      </c>
      <c r="K1544" s="15"/>
      <c r="L1544" s="16">
        <v>43853</v>
      </c>
    </row>
    <row r="1545" ht="17.1" customHeight="1" spans="1:12">
      <c r="A1545" s="27"/>
      <c r="B1545" s="27"/>
      <c r="C1545" s="8" t="s">
        <v>1456</v>
      </c>
      <c r="D1545" s="8" t="s">
        <v>1457</v>
      </c>
      <c r="E1545" s="9" t="s">
        <v>1341</v>
      </c>
      <c r="F1545" s="10" t="s">
        <v>1341</v>
      </c>
      <c r="G1545" s="10">
        <v>2</v>
      </c>
      <c r="H1545" s="11">
        <v>0</v>
      </c>
      <c r="I1545" s="11">
        <v>1.56</v>
      </c>
      <c r="J1545" s="14" t="s">
        <v>1310</v>
      </c>
      <c r="K1545" s="15"/>
      <c r="L1545" s="16">
        <v>43774</v>
      </c>
    </row>
    <row r="1546" ht="17.1" customHeight="1" spans="1:12">
      <c r="A1546" s="27"/>
      <c r="B1546" s="27"/>
      <c r="C1546" s="8" t="s">
        <v>1338</v>
      </c>
      <c r="D1546" s="8" t="s">
        <v>1339</v>
      </c>
      <c r="E1546" s="9" t="s">
        <v>1341</v>
      </c>
      <c r="F1546" s="10" t="s">
        <v>1341</v>
      </c>
      <c r="G1546" s="10">
        <v>60</v>
      </c>
      <c r="H1546" s="11">
        <v>0</v>
      </c>
      <c r="I1546" s="11">
        <v>3</v>
      </c>
      <c r="J1546" s="14" t="s">
        <v>1310</v>
      </c>
      <c r="K1546" s="15"/>
      <c r="L1546" s="16">
        <v>43832</v>
      </c>
    </row>
    <row r="1547" ht="17.1" customHeight="1" spans="1:12">
      <c r="A1547" s="27"/>
      <c r="B1547" s="27"/>
      <c r="C1547" s="8" t="s">
        <v>1323</v>
      </c>
      <c r="D1547" s="8" t="s">
        <v>1324</v>
      </c>
      <c r="E1547" s="9" t="s">
        <v>1326</v>
      </c>
      <c r="F1547" s="10" t="s">
        <v>1326</v>
      </c>
      <c r="G1547" s="10">
        <v>60</v>
      </c>
      <c r="H1547" s="11">
        <v>0</v>
      </c>
      <c r="I1547" s="11">
        <v>2.4</v>
      </c>
      <c r="J1547" s="14" t="s">
        <v>1310</v>
      </c>
      <c r="K1547" s="15"/>
      <c r="L1547" s="16">
        <v>43836</v>
      </c>
    </row>
    <row r="1548" ht="17.1" customHeight="1" spans="1:12">
      <c r="A1548" s="27"/>
      <c r="B1548" s="27"/>
      <c r="C1548" s="8" t="s">
        <v>1342</v>
      </c>
      <c r="D1548" s="8" t="s">
        <v>1343</v>
      </c>
      <c r="E1548" s="9" t="s">
        <v>1322</v>
      </c>
      <c r="F1548" s="10" t="s">
        <v>1322</v>
      </c>
      <c r="G1548" s="10">
        <v>22</v>
      </c>
      <c r="H1548" s="11">
        <v>0</v>
      </c>
      <c r="I1548" s="11">
        <v>8.14</v>
      </c>
      <c r="J1548" s="14" t="s">
        <v>1310</v>
      </c>
      <c r="K1548" s="15"/>
      <c r="L1548" s="16">
        <v>43836</v>
      </c>
    </row>
    <row r="1549" ht="17.1" customHeight="1" spans="1:12">
      <c r="A1549" s="27"/>
      <c r="B1549" s="27"/>
      <c r="C1549" s="8" t="s">
        <v>1316</v>
      </c>
      <c r="D1549" s="8" t="s">
        <v>1317</v>
      </c>
      <c r="E1549" s="9" t="s">
        <v>1309</v>
      </c>
      <c r="F1549" s="10" t="s">
        <v>1309</v>
      </c>
      <c r="G1549" s="10">
        <v>2</v>
      </c>
      <c r="H1549" s="11">
        <v>0</v>
      </c>
      <c r="I1549" s="11">
        <v>0.16</v>
      </c>
      <c r="J1549" s="14" t="s">
        <v>1310</v>
      </c>
      <c r="K1549" s="15"/>
      <c r="L1549" s="16">
        <v>43836</v>
      </c>
    </row>
    <row r="1550" ht="17.1" customHeight="1" spans="1:12">
      <c r="A1550" s="27"/>
      <c r="B1550" s="27"/>
      <c r="C1550" s="8" t="s">
        <v>1331</v>
      </c>
      <c r="D1550" s="8" t="s">
        <v>1332</v>
      </c>
      <c r="E1550" s="9" t="s">
        <v>1309</v>
      </c>
      <c r="F1550" s="10" t="s">
        <v>1309</v>
      </c>
      <c r="G1550" s="10">
        <v>3</v>
      </c>
      <c r="H1550" s="11">
        <v>0</v>
      </c>
      <c r="I1550" s="11">
        <v>1.95</v>
      </c>
      <c r="J1550" s="14" t="s">
        <v>1310</v>
      </c>
      <c r="K1550" s="15"/>
      <c r="L1550" s="16">
        <v>43839</v>
      </c>
    </row>
    <row r="1551" ht="17.1" customHeight="1" spans="1:12">
      <c r="A1551" s="27"/>
      <c r="B1551" s="27"/>
      <c r="C1551" s="8" t="s">
        <v>1327</v>
      </c>
      <c r="D1551" s="8" t="s">
        <v>1328</v>
      </c>
      <c r="E1551" s="9" t="s">
        <v>1309</v>
      </c>
      <c r="F1551" s="10" t="s">
        <v>1309</v>
      </c>
      <c r="G1551" s="10">
        <v>5</v>
      </c>
      <c r="H1551" s="11">
        <v>0</v>
      </c>
      <c r="I1551" s="11">
        <v>0.6</v>
      </c>
      <c r="J1551" s="14" t="s">
        <v>1310</v>
      </c>
      <c r="K1551" s="15"/>
      <c r="L1551" s="16">
        <v>43837</v>
      </c>
    </row>
    <row r="1552" ht="17.1" customHeight="1" spans="1:12">
      <c r="A1552" s="27"/>
      <c r="B1552" s="33"/>
      <c r="C1552" s="8" t="s">
        <v>1352</v>
      </c>
      <c r="D1552" s="8" t="s">
        <v>1353</v>
      </c>
      <c r="E1552" s="9" t="s">
        <v>1424</v>
      </c>
      <c r="F1552" s="10" t="s">
        <v>1424</v>
      </c>
      <c r="G1552" s="10">
        <v>18</v>
      </c>
      <c r="H1552" s="11">
        <v>0</v>
      </c>
      <c r="I1552" s="11">
        <v>3.06</v>
      </c>
      <c r="J1552" s="14" t="s">
        <v>1310</v>
      </c>
      <c r="K1552" s="15"/>
      <c r="L1552" s="16">
        <v>43844</v>
      </c>
    </row>
    <row r="1553" ht="36.2" customHeight="1" spans="1:12">
      <c r="A1553" s="27"/>
      <c r="B1553" s="7" t="s">
        <v>2313</v>
      </c>
      <c r="C1553" s="8" t="s">
        <v>2314</v>
      </c>
      <c r="D1553" s="8" t="s">
        <v>2315</v>
      </c>
      <c r="E1553" s="9" t="s">
        <v>1308</v>
      </c>
      <c r="F1553" s="10" t="s">
        <v>1313</v>
      </c>
      <c r="G1553" s="10">
        <v>1</v>
      </c>
      <c r="H1553" s="11">
        <v>0</v>
      </c>
      <c r="I1553" s="11">
        <v>40</v>
      </c>
      <c r="J1553" s="14" t="s">
        <v>1310</v>
      </c>
      <c r="K1553" s="15"/>
      <c r="L1553" s="16">
        <v>43836</v>
      </c>
    </row>
    <row r="1554" ht="24.2" customHeight="1" spans="1:12">
      <c r="A1554" s="33"/>
      <c r="B1554" s="7" t="s">
        <v>2316</v>
      </c>
      <c r="C1554" s="8" t="s">
        <v>2314</v>
      </c>
      <c r="D1554" s="8" t="s">
        <v>2315</v>
      </c>
      <c r="E1554" s="9" t="s">
        <v>1308</v>
      </c>
      <c r="F1554" s="10" t="s">
        <v>1313</v>
      </c>
      <c r="G1554" s="10">
        <v>1</v>
      </c>
      <c r="H1554" s="11">
        <v>0.01</v>
      </c>
      <c r="I1554" s="11">
        <v>50</v>
      </c>
      <c r="J1554" s="14" t="s">
        <v>1310</v>
      </c>
      <c r="K1554" s="15"/>
      <c r="L1554" s="16">
        <v>43831</v>
      </c>
    </row>
    <row r="1555" ht="27.95" customHeight="1" spans="1:12">
      <c r="A1555" s="6" t="s">
        <v>356</v>
      </c>
      <c r="B1555" s="7" t="s">
        <v>1305</v>
      </c>
      <c r="C1555" s="8" t="s">
        <v>1329</v>
      </c>
      <c r="D1555" s="8" t="s">
        <v>1330</v>
      </c>
      <c r="E1555" s="9" t="s">
        <v>1309</v>
      </c>
      <c r="F1555" s="10" t="s">
        <v>1309</v>
      </c>
      <c r="G1555" s="10">
        <v>2</v>
      </c>
      <c r="H1555" s="11">
        <v>0</v>
      </c>
      <c r="I1555" s="11">
        <v>0.52</v>
      </c>
      <c r="J1555" s="14" t="s">
        <v>1310</v>
      </c>
      <c r="K1555" s="15" t="s">
        <v>2317</v>
      </c>
      <c r="L1555" s="16">
        <v>43983</v>
      </c>
    </row>
    <row r="1556" ht="30" customHeight="1" spans="1:12">
      <c r="A1556" s="6"/>
      <c r="B1556" s="7"/>
      <c r="C1556" s="8" t="s">
        <v>1618</v>
      </c>
      <c r="D1556" s="8" t="s">
        <v>1619</v>
      </c>
      <c r="E1556" s="9" t="s">
        <v>1309</v>
      </c>
      <c r="F1556" s="10" t="s">
        <v>1309</v>
      </c>
      <c r="G1556" s="10">
        <v>1</v>
      </c>
      <c r="H1556" s="11">
        <v>0</v>
      </c>
      <c r="I1556" s="11">
        <v>0.08</v>
      </c>
      <c r="J1556" s="14" t="s">
        <v>1310</v>
      </c>
      <c r="K1556" s="15" t="s">
        <v>2318</v>
      </c>
      <c r="L1556" s="16">
        <v>43983</v>
      </c>
    </row>
    <row r="1557" ht="30" customHeight="1" spans="1:12">
      <c r="A1557" s="6"/>
      <c r="B1557" s="7"/>
      <c r="C1557" s="8" t="s">
        <v>1333</v>
      </c>
      <c r="D1557" s="8" t="s">
        <v>1334</v>
      </c>
      <c r="E1557" s="9" t="s">
        <v>1309</v>
      </c>
      <c r="F1557" s="10" t="s">
        <v>1309</v>
      </c>
      <c r="G1557" s="10">
        <v>2</v>
      </c>
      <c r="H1557" s="11">
        <v>0</v>
      </c>
      <c r="I1557" s="11">
        <v>3.6</v>
      </c>
      <c r="J1557" s="14" t="s">
        <v>1310</v>
      </c>
      <c r="K1557" s="15" t="s">
        <v>2319</v>
      </c>
      <c r="L1557" s="16">
        <v>43983</v>
      </c>
    </row>
    <row r="1558" ht="28.5" customHeight="1" spans="1:12">
      <c r="A1558" s="6"/>
      <c r="B1558" s="7"/>
      <c r="C1558" s="8"/>
      <c r="D1558" s="8"/>
      <c r="E1558" s="9"/>
      <c r="F1558" s="10"/>
      <c r="G1558" s="10">
        <v>1</v>
      </c>
      <c r="H1558" s="11">
        <v>0</v>
      </c>
      <c r="I1558" s="11">
        <v>2.85</v>
      </c>
      <c r="J1558" s="14" t="s">
        <v>1310</v>
      </c>
      <c r="K1558" s="15" t="s">
        <v>2320</v>
      </c>
      <c r="L1558" s="16">
        <v>43983</v>
      </c>
    </row>
    <row r="1559" ht="30.75" customHeight="1" spans="1:12">
      <c r="A1559" s="6"/>
      <c r="B1559" s="7"/>
      <c r="C1559" s="8" t="s">
        <v>2239</v>
      </c>
      <c r="D1559" s="8" t="s">
        <v>2240</v>
      </c>
      <c r="E1559" s="9" t="s">
        <v>1341</v>
      </c>
      <c r="F1559" s="10" t="s">
        <v>1341</v>
      </c>
      <c r="G1559" s="10">
        <v>4</v>
      </c>
      <c r="H1559" s="11">
        <v>0</v>
      </c>
      <c r="I1559" s="11">
        <v>0.12</v>
      </c>
      <c r="J1559" s="14" t="s">
        <v>1310</v>
      </c>
      <c r="K1559" s="15" t="s">
        <v>2321</v>
      </c>
      <c r="L1559" s="16">
        <v>43983</v>
      </c>
    </row>
    <row r="1560" ht="42" customHeight="1" spans="1:12">
      <c r="A1560" s="6"/>
      <c r="B1560" s="7"/>
      <c r="C1560" s="8" t="s">
        <v>1419</v>
      </c>
      <c r="D1560" s="8" t="s">
        <v>1420</v>
      </c>
      <c r="E1560" s="9" t="s">
        <v>1309</v>
      </c>
      <c r="F1560" s="10" t="s">
        <v>1309</v>
      </c>
      <c r="G1560" s="10">
        <v>1</v>
      </c>
      <c r="H1560" s="11">
        <v>0</v>
      </c>
      <c r="I1560" s="11">
        <v>2.28</v>
      </c>
      <c r="J1560" s="14" t="s">
        <v>1310</v>
      </c>
      <c r="K1560" s="15" t="s">
        <v>2322</v>
      </c>
      <c r="L1560" s="16">
        <v>43983</v>
      </c>
    </row>
    <row r="1561" ht="30.95" customHeight="1" spans="1:12">
      <c r="A1561" s="6"/>
      <c r="B1561" s="7"/>
      <c r="C1561" s="8" t="s">
        <v>1357</v>
      </c>
      <c r="D1561" s="8" t="s">
        <v>1358</v>
      </c>
      <c r="E1561" s="9" t="s">
        <v>2323</v>
      </c>
      <c r="F1561" s="10" t="s">
        <v>1621</v>
      </c>
      <c r="G1561" s="10">
        <v>1</v>
      </c>
      <c r="H1561" s="11">
        <v>0</v>
      </c>
      <c r="I1561" s="11">
        <v>2.16</v>
      </c>
      <c r="J1561" s="14" t="s">
        <v>1310</v>
      </c>
      <c r="K1561" s="15" t="s">
        <v>2324</v>
      </c>
      <c r="L1561" s="16">
        <v>43983</v>
      </c>
    </row>
    <row r="1562" ht="45.95" customHeight="1" spans="1:12">
      <c r="A1562" s="6"/>
      <c r="B1562" s="7"/>
      <c r="C1562" s="8" t="s">
        <v>1369</v>
      </c>
      <c r="D1562" s="8" t="s">
        <v>1370</v>
      </c>
      <c r="E1562" s="9" t="s">
        <v>1373</v>
      </c>
      <c r="F1562" s="10" t="s">
        <v>1373</v>
      </c>
      <c r="G1562" s="10">
        <v>1</v>
      </c>
      <c r="H1562" s="11">
        <v>0</v>
      </c>
      <c r="I1562" s="11">
        <v>1.2</v>
      </c>
      <c r="J1562" s="14" t="s">
        <v>1310</v>
      </c>
      <c r="K1562" s="15" t="s">
        <v>2325</v>
      </c>
      <c r="L1562" s="16">
        <v>43983</v>
      </c>
    </row>
    <row r="1563" ht="36.2" customHeight="1" spans="1:12">
      <c r="A1563" s="6"/>
      <c r="B1563" s="7"/>
      <c r="C1563" s="8" t="s">
        <v>1331</v>
      </c>
      <c r="D1563" s="8" t="s">
        <v>1332</v>
      </c>
      <c r="E1563" s="9" t="s">
        <v>1309</v>
      </c>
      <c r="F1563" s="10" t="s">
        <v>1309</v>
      </c>
      <c r="G1563" s="10">
        <v>12</v>
      </c>
      <c r="H1563" s="11">
        <v>0</v>
      </c>
      <c r="I1563" s="11">
        <v>5.4</v>
      </c>
      <c r="J1563" s="14" t="s">
        <v>1310</v>
      </c>
      <c r="K1563" s="15" t="s">
        <v>2326</v>
      </c>
      <c r="L1563" s="16">
        <v>43983</v>
      </c>
    </row>
    <row r="1564" ht="24.2" customHeight="1" spans="1:12">
      <c r="A1564" s="6"/>
      <c r="B1564" s="7"/>
      <c r="C1564" s="8" t="s">
        <v>1318</v>
      </c>
      <c r="D1564" s="8" t="s">
        <v>1319</v>
      </c>
      <c r="E1564" s="9" t="s">
        <v>1309</v>
      </c>
      <c r="F1564" s="10" t="s">
        <v>1309</v>
      </c>
      <c r="G1564" s="10">
        <v>12</v>
      </c>
      <c r="H1564" s="11">
        <v>0</v>
      </c>
      <c r="I1564" s="11">
        <v>4.8</v>
      </c>
      <c r="J1564" s="14" t="s">
        <v>1310</v>
      </c>
      <c r="K1564" s="15" t="s">
        <v>2327</v>
      </c>
      <c r="L1564" s="16">
        <v>43983</v>
      </c>
    </row>
    <row r="1565" ht="21" customHeight="1" spans="1:12">
      <c r="A1565" s="6"/>
      <c r="B1565" s="7"/>
      <c r="C1565" s="8" t="s">
        <v>1338</v>
      </c>
      <c r="D1565" s="8" t="s">
        <v>1339</v>
      </c>
      <c r="E1565" s="9" t="s">
        <v>1416</v>
      </c>
      <c r="F1565" s="10" t="s">
        <v>1416</v>
      </c>
      <c r="G1565" s="10">
        <v>1</v>
      </c>
      <c r="H1565" s="11">
        <v>0</v>
      </c>
      <c r="I1565" s="11">
        <v>4.95</v>
      </c>
      <c r="J1565" s="14" t="s">
        <v>1310</v>
      </c>
      <c r="K1565" s="15" t="s">
        <v>2328</v>
      </c>
      <c r="L1565" s="16">
        <v>43983</v>
      </c>
    </row>
    <row r="1566" ht="21.95" customHeight="1" spans="1:12">
      <c r="A1566" s="6"/>
      <c r="B1566" s="7"/>
      <c r="C1566" s="8" t="s">
        <v>1323</v>
      </c>
      <c r="D1566" s="8" t="s">
        <v>1324</v>
      </c>
      <c r="E1566" s="9" t="s">
        <v>1326</v>
      </c>
      <c r="F1566" s="10" t="s">
        <v>1326</v>
      </c>
      <c r="G1566" s="10">
        <v>150</v>
      </c>
      <c r="H1566" s="11">
        <v>0</v>
      </c>
      <c r="I1566" s="11">
        <v>4.5</v>
      </c>
      <c r="J1566" s="14" t="s">
        <v>1310</v>
      </c>
      <c r="K1566" s="15" t="s">
        <v>2329</v>
      </c>
      <c r="L1566" s="16">
        <v>43983</v>
      </c>
    </row>
    <row r="1567" ht="21.95" customHeight="1" spans="1:12">
      <c r="A1567" s="6"/>
      <c r="B1567" s="7"/>
      <c r="C1567" s="8" t="s">
        <v>1342</v>
      </c>
      <c r="D1567" s="8" t="s">
        <v>1343</v>
      </c>
      <c r="E1567" s="9" t="s">
        <v>1309</v>
      </c>
      <c r="F1567" s="10" t="s">
        <v>1309</v>
      </c>
      <c r="G1567" s="10">
        <v>1</v>
      </c>
      <c r="H1567" s="11">
        <v>0</v>
      </c>
      <c r="I1567" s="11">
        <v>0.58</v>
      </c>
      <c r="J1567" s="14" t="s">
        <v>1310</v>
      </c>
      <c r="K1567" s="15" t="s">
        <v>2330</v>
      </c>
      <c r="L1567" s="16">
        <v>43983</v>
      </c>
    </row>
    <row r="1568" ht="21.95" customHeight="1" spans="1:12">
      <c r="A1568" s="6"/>
      <c r="B1568" s="7"/>
      <c r="C1568" s="8" t="s">
        <v>1327</v>
      </c>
      <c r="D1568" s="8" t="s">
        <v>1328</v>
      </c>
      <c r="E1568" s="9" t="s">
        <v>1309</v>
      </c>
      <c r="F1568" s="10" t="s">
        <v>1309</v>
      </c>
      <c r="G1568" s="10">
        <v>5</v>
      </c>
      <c r="H1568" s="11">
        <v>0</v>
      </c>
      <c r="I1568" s="11">
        <v>0.45</v>
      </c>
      <c r="J1568" s="14" t="s">
        <v>1310</v>
      </c>
      <c r="K1568" s="15" t="s">
        <v>2330</v>
      </c>
      <c r="L1568" s="16">
        <v>43983</v>
      </c>
    </row>
    <row r="1569" ht="30" customHeight="1" spans="1:12">
      <c r="A1569" s="6"/>
      <c r="B1569" s="7"/>
      <c r="C1569" s="8" t="s">
        <v>1320</v>
      </c>
      <c r="D1569" s="8" t="s">
        <v>1321</v>
      </c>
      <c r="E1569" s="9" t="s">
        <v>1309</v>
      </c>
      <c r="F1569" s="10" t="s">
        <v>1309</v>
      </c>
      <c r="G1569" s="10">
        <v>1</v>
      </c>
      <c r="H1569" s="11">
        <v>0</v>
      </c>
      <c r="I1569" s="11">
        <v>0.35</v>
      </c>
      <c r="J1569" s="14" t="s">
        <v>1310</v>
      </c>
      <c r="K1569" s="15" t="s">
        <v>2331</v>
      </c>
      <c r="L1569" s="16">
        <v>43983</v>
      </c>
    </row>
    <row r="1570" ht="24.2" customHeight="1" spans="1:12">
      <c r="A1570" s="6"/>
      <c r="B1570" s="7"/>
      <c r="C1570" s="8" t="s">
        <v>1316</v>
      </c>
      <c r="D1570" s="8" t="s">
        <v>1317</v>
      </c>
      <c r="E1570" s="9" t="s">
        <v>1309</v>
      </c>
      <c r="F1570" s="10" t="s">
        <v>1309</v>
      </c>
      <c r="G1570" s="10">
        <v>6</v>
      </c>
      <c r="H1570" s="11">
        <v>0</v>
      </c>
      <c r="I1570" s="11">
        <v>2.4</v>
      </c>
      <c r="J1570" s="14" t="s">
        <v>1310</v>
      </c>
      <c r="K1570" s="15" t="s">
        <v>2332</v>
      </c>
      <c r="L1570" s="16">
        <v>43983</v>
      </c>
    </row>
    <row r="1571" ht="24.2" customHeight="1" spans="1:12">
      <c r="A1571" s="6"/>
      <c r="B1571" s="7"/>
      <c r="C1571" s="8" t="s">
        <v>1345</v>
      </c>
      <c r="D1571" s="8" t="s">
        <v>1346</v>
      </c>
      <c r="E1571" s="9" t="s">
        <v>1309</v>
      </c>
      <c r="F1571" s="10" t="s">
        <v>1309</v>
      </c>
      <c r="G1571" s="10">
        <v>4</v>
      </c>
      <c r="H1571" s="11">
        <v>0</v>
      </c>
      <c r="I1571" s="11">
        <v>0.92</v>
      </c>
      <c r="J1571" s="14" t="s">
        <v>1310</v>
      </c>
      <c r="K1571" s="15" t="s">
        <v>2333</v>
      </c>
      <c r="L1571" s="16">
        <v>43983</v>
      </c>
    </row>
    <row r="1572" ht="24.2" customHeight="1" spans="1:12">
      <c r="A1572" s="6"/>
      <c r="B1572" s="7"/>
      <c r="C1572" s="8" t="s">
        <v>1460</v>
      </c>
      <c r="D1572" s="8" t="s">
        <v>1461</v>
      </c>
      <c r="E1572" s="9" t="s">
        <v>1309</v>
      </c>
      <c r="F1572" s="10" t="s">
        <v>1309</v>
      </c>
      <c r="G1572" s="10">
        <v>1</v>
      </c>
      <c r="H1572" s="11">
        <v>0</v>
      </c>
      <c r="I1572" s="11">
        <v>0.17</v>
      </c>
      <c r="J1572" s="14" t="s">
        <v>1310</v>
      </c>
      <c r="K1572" s="15" t="s">
        <v>2334</v>
      </c>
      <c r="L1572" s="16">
        <v>43983</v>
      </c>
    </row>
    <row r="1573" ht="23.1" customHeight="1" spans="1:12">
      <c r="A1573" s="27" t="s">
        <v>358</v>
      </c>
      <c r="B1573" s="7" t="s">
        <v>2335</v>
      </c>
      <c r="C1573" s="8" t="s">
        <v>2336</v>
      </c>
      <c r="D1573" s="8" t="s">
        <v>2337</v>
      </c>
      <c r="E1573" s="9" t="s">
        <v>2123</v>
      </c>
      <c r="F1573" s="10" t="s">
        <v>1309</v>
      </c>
      <c r="G1573" s="10">
        <v>2</v>
      </c>
      <c r="H1573" s="11">
        <v>0</v>
      </c>
      <c r="I1573" s="11">
        <v>2</v>
      </c>
      <c r="J1573" s="14" t="s">
        <v>1310</v>
      </c>
      <c r="K1573" s="15"/>
      <c r="L1573" s="16">
        <v>43831</v>
      </c>
    </row>
    <row r="1574" ht="22.7" customHeight="1" spans="1:12">
      <c r="A1574" s="27"/>
      <c r="B1574" s="7"/>
      <c r="C1574" s="8" t="s">
        <v>1377</v>
      </c>
      <c r="D1574" s="8" t="s">
        <v>1378</v>
      </c>
      <c r="E1574" s="9" t="s">
        <v>2338</v>
      </c>
      <c r="F1574" s="10" t="s">
        <v>1309</v>
      </c>
      <c r="G1574" s="10">
        <v>1</v>
      </c>
      <c r="H1574" s="11">
        <v>0</v>
      </c>
      <c r="I1574" s="11">
        <v>1</v>
      </c>
      <c r="J1574" s="14" t="s">
        <v>1310</v>
      </c>
      <c r="K1574" s="15"/>
      <c r="L1574" s="16">
        <v>43831</v>
      </c>
    </row>
    <row r="1575" ht="17.1" customHeight="1" spans="1:12">
      <c r="A1575" s="27"/>
      <c r="B1575" s="7"/>
      <c r="C1575" s="8" t="s">
        <v>1323</v>
      </c>
      <c r="D1575" s="8" t="s">
        <v>1324</v>
      </c>
      <c r="E1575" s="9" t="s">
        <v>1994</v>
      </c>
      <c r="F1575" s="10" t="s">
        <v>1313</v>
      </c>
      <c r="G1575" s="10">
        <v>20</v>
      </c>
      <c r="H1575" s="11">
        <v>0</v>
      </c>
      <c r="I1575" s="11">
        <v>14</v>
      </c>
      <c r="J1575" s="14" t="s">
        <v>1310</v>
      </c>
      <c r="K1575" s="15"/>
      <c r="L1575" s="16">
        <v>43831</v>
      </c>
    </row>
    <row r="1576" ht="22.7" customHeight="1" spans="1:12">
      <c r="A1576" s="27"/>
      <c r="B1576" s="7"/>
      <c r="C1576" s="8" t="s">
        <v>1338</v>
      </c>
      <c r="D1576" s="8" t="s">
        <v>1339</v>
      </c>
      <c r="E1576" s="9" t="s">
        <v>2339</v>
      </c>
      <c r="F1576" s="10" t="s">
        <v>1313</v>
      </c>
      <c r="G1576" s="10">
        <v>8</v>
      </c>
      <c r="H1576" s="11">
        <v>0</v>
      </c>
      <c r="I1576" s="11">
        <v>16</v>
      </c>
      <c r="J1576" s="14" t="s">
        <v>1310</v>
      </c>
      <c r="K1576" s="15"/>
      <c r="L1576" s="16">
        <v>43831</v>
      </c>
    </row>
    <row r="1577" ht="18" customHeight="1" spans="1:12">
      <c r="A1577" s="27"/>
      <c r="B1577" s="7" t="s">
        <v>2340</v>
      </c>
      <c r="C1577" s="8" t="s">
        <v>1456</v>
      </c>
      <c r="D1577" s="8" t="s">
        <v>1457</v>
      </c>
      <c r="E1577" s="9" t="s">
        <v>2341</v>
      </c>
      <c r="F1577" s="10" t="s">
        <v>1373</v>
      </c>
      <c r="G1577" s="10">
        <v>3</v>
      </c>
      <c r="H1577" s="11">
        <v>0</v>
      </c>
      <c r="I1577" s="11">
        <v>3</v>
      </c>
      <c r="J1577" s="14" t="s">
        <v>1310</v>
      </c>
      <c r="K1577" s="15"/>
      <c r="L1577" s="16">
        <v>43831</v>
      </c>
    </row>
    <row r="1578" ht="27" customHeight="1" spans="1:12">
      <c r="A1578" s="27"/>
      <c r="B1578" s="7"/>
      <c r="C1578" s="8" t="s">
        <v>1419</v>
      </c>
      <c r="D1578" s="8" t="s">
        <v>1420</v>
      </c>
      <c r="E1578" s="9" t="s">
        <v>1718</v>
      </c>
      <c r="F1578" s="10" t="s">
        <v>1309</v>
      </c>
      <c r="G1578" s="10">
        <v>5</v>
      </c>
      <c r="H1578" s="11">
        <v>0</v>
      </c>
      <c r="I1578" s="11">
        <v>5</v>
      </c>
      <c r="J1578" s="14" t="s">
        <v>1310</v>
      </c>
      <c r="K1578" s="15"/>
      <c r="L1578" s="16">
        <v>43831</v>
      </c>
    </row>
    <row r="1579" ht="29.1" customHeight="1" spans="1:12">
      <c r="A1579" s="27"/>
      <c r="B1579" s="7" t="s">
        <v>2342</v>
      </c>
      <c r="C1579" s="8" t="s">
        <v>1713</v>
      </c>
      <c r="D1579" s="8" t="s">
        <v>1714</v>
      </c>
      <c r="E1579" s="9" t="s">
        <v>2341</v>
      </c>
      <c r="F1579" s="10" t="s">
        <v>1373</v>
      </c>
      <c r="G1579" s="10">
        <v>1</v>
      </c>
      <c r="H1579" s="11">
        <v>0</v>
      </c>
      <c r="I1579" s="11">
        <v>25</v>
      </c>
      <c r="J1579" s="14" t="s">
        <v>1310</v>
      </c>
      <c r="K1579" s="15"/>
      <c r="L1579" s="16">
        <v>43831</v>
      </c>
    </row>
    <row r="1580" ht="21" customHeight="1" spans="1:12">
      <c r="A1580" s="27"/>
      <c r="B1580" s="7" t="s">
        <v>2343</v>
      </c>
      <c r="C1580" s="8" t="s">
        <v>1327</v>
      </c>
      <c r="D1580" s="8" t="s">
        <v>1328</v>
      </c>
      <c r="E1580" s="9" t="s">
        <v>1391</v>
      </c>
      <c r="F1580" s="10" t="s">
        <v>1309</v>
      </c>
      <c r="G1580" s="10">
        <v>6</v>
      </c>
      <c r="H1580" s="11">
        <v>0</v>
      </c>
      <c r="I1580" s="11">
        <v>0.6</v>
      </c>
      <c r="J1580" s="14" t="s">
        <v>1310</v>
      </c>
      <c r="K1580" s="15"/>
      <c r="L1580" s="16">
        <v>43831</v>
      </c>
    </row>
    <row r="1581" ht="21" customHeight="1" spans="1:12">
      <c r="A1581" s="33"/>
      <c r="B1581" s="7"/>
      <c r="C1581" s="8" t="s">
        <v>1342</v>
      </c>
      <c r="D1581" s="8" t="s">
        <v>1343</v>
      </c>
      <c r="E1581" s="9" t="s">
        <v>1941</v>
      </c>
      <c r="F1581" s="10" t="s">
        <v>1309</v>
      </c>
      <c r="G1581" s="10">
        <v>10</v>
      </c>
      <c r="H1581" s="11">
        <v>0</v>
      </c>
      <c r="I1581" s="11">
        <v>8</v>
      </c>
      <c r="J1581" s="14" t="s">
        <v>1310</v>
      </c>
      <c r="K1581" s="15"/>
      <c r="L1581" s="16">
        <v>43831</v>
      </c>
    </row>
    <row r="1582" ht="17.1" customHeight="1" spans="1:12">
      <c r="A1582" s="27" t="s">
        <v>358</v>
      </c>
      <c r="B1582" s="7" t="s">
        <v>2344</v>
      </c>
      <c r="C1582" s="8" t="s">
        <v>1316</v>
      </c>
      <c r="D1582" s="8" t="s">
        <v>1317</v>
      </c>
      <c r="E1582" s="9" t="s">
        <v>1718</v>
      </c>
      <c r="F1582" s="10" t="s">
        <v>1309</v>
      </c>
      <c r="G1582" s="10">
        <v>6</v>
      </c>
      <c r="H1582" s="11">
        <v>0</v>
      </c>
      <c r="I1582" s="11">
        <v>2.4</v>
      </c>
      <c r="J1582" s="14" t="s">
        <v>1310</v>
      </c>
      <c r="K1582" s="15"/>
      <c r="L1582" s="16">
        <v>43831</v>
      </c>
    </row>
    <row r="1583" ht="17.1" customHeight="1" spans="1:12">
      <c r="A1583" s="27"/>
      <c r="B1583" s="7"/>
      <c r="C1583" s="8" t="s">
        <v>2336</v>
      </c>
      <c r="D1583" s="8" t="s">
        <v>2337</v>
      </c>
      <c r="E1583" s="9" t="s">
        <v>2123</v>
      </c>
      <c r="F1583" s="10" t="s">
        <v>1309</v>
      </c>
      <c r="G1583" s="10">
        <v>1</v>
      </c>
      <c r="H1583" s="11">
        <v>0</v>
      </c>
      <c r="I1583" s="11">
        <v>0.9</v>
      </c>
      <c r="J1583" s="14" t="s">
        <v>1310</v>
      </c>
      <c r="K1583" s="15"/>
      <c r="L1583" s="16">
        <v>43831</v>
      </c>
    </row>
    <row r="1584" ht="17.1" customHeight="1" spans="1:12">
      <c r="A1584" s="27"/>
      <c r="B1584" s="7"/>
      <c r="C1584" s="8" t="s">
        <v>1329</v>
      </c>
      <c r="D1584" s="8" t="s">
        <v>1330</v>
      </c>
      <c r="E1584" s="9" t="s">
        <v>1718</v>
      </c>
      <c r="F1584" s="10" t="s">
        <v>1309</v>
      </c>
      <c r="G1584" s="10">
        <v>4</v>
      </c>
      <c r="H1584" s="11">
        <v>0</v>
      </c>
      <c r="I1584" s="11">
        <v>1.2</v>
      </c>
      <c r="J1584" s="14" t="s">
        <v>1310</v>
      </c>
      <c r="K1584" s="15"/>
      <c r="L1584" s="16">
        <v>43831</v>
      </c>
    </row>
    <row r="1585" ht="17.1" customHeight="1" spans="1:12">
      <c r="A1585" s="27"/>
      <c r="B1585" s="7"/>
      <c r="C1585" s="8" t="s">
        <v>1333</v>
      </c>
      <c r="D1585" s="8" t="s">
        <v>1334</v>
      </c>
      <c r="E1585" s="9" t="s">
        <v>1718</v>
      </c>
      <c r="F1585" s="10" t="s">
        <v>1309</v>
      </c>
      <c r="G1585" s="10">
        <v>1</v>
      </c>
      <c r="H1585" s="11">
        <v>0</v>
      </c>
      <c r="I1585" s="11">
        <v>3.5</v>
      </c>
      <c r="J1585" s="14" t="s">
        <v>1310</v>
      </c>
      <c r="K1585" s="15"/>
      <c r="L1585" s="16">
        <v>43831</v>
      </c>
    </row>
    <row r="1586" ht="17.1" customHeight="1" spans="1:12">
      <c r="A1586" s="27"/>
      <c r="B1586" s="7"/>
      <c r="C1586" s="8" t="s">
        <v>1345</v>
      </c>
      <c r="D1586" s="8" t="s">
        <v>1346</v>
      </c>
      <c r="E1586" s="9" t="s">
        <v>1591</v>
      </c>
      <c r="F1586" s="10" t="s">
        <v>1309</v>
      </c>
      <c r="G1586" s="10">
        <v>8</v>
      </c>
      <c r="H1586" s="11">
        <v>0</v>
      </c>
      <c r="I1586" s="11">
        <v>9.6</v>
      </c>
      <c r="J1586" s="14" t="s">
        <v>1310</v>
      </c>
      <c r="K1586" s="15"/>
      <c r="L1586" s="16">
        <v>43831</v>
      </c>
    </row>
    <row r="1587" ht="17.1" customHeight="1" spans="1:12">
      <c r="A1587" s="27"/>
      <c r="B1587" s="7" t="s">
        <v>2345</v>
      </c>
      <c r="C1587" s="8" t="s">
        <v>1318</v>
      </c>
      <c r="D1587" s="8" t="s">
        <v>1319</v>
      </c>
      <c r="E1587" s="9" t="s">
        <v>1388</v>
      </c>
      <c r="F1587" s="10" t="s">
        <v>1309</v>
      </c>
      <c r="G1587" s="10">
        <v>10</v>
      </c>
      <c r="H1587" s="11">
        <v>0</v>
      </c>
      <c r="I1587" s="11">
        <v>5</v>
      </c>
      <c r="J1587" s="14" t="s">
        <v>1310</v>
      </c>
      <c r="K1587" s="15"/>
      <c r="L1587" s="16">
        <v>43831</v>
      </c>
    </row>
    <row r="1588" ht="22.7" customHeight="1" spans="1:12">
      <c r="A1588" s="27"/>
      <c r="B1588" s="7"/>
      <c r="C1588" s="8" t="s">
        <v>1331</v>
      </c>
      <c r="D1588" s="8" t="s">
        <v>1332</v>
      </c>
      <c r="E1588" s="9" t="s">
        <v>1940</v>
      </c>
      <c r="F1588" s="10" t="s">
        <v>1309</v>
      </c>
      <c r="G1588" s="10">
        <v>5</v>
      </c>
      <c r="H1588" s="11">
        <v>0</v>
      </c>
      <c r="I1588" s="11">
        <v>3.5</v>
      </c>
      <c r="J1588" s="14" t="s">
        <v>1310</v>
      </c>
      <c r="K1588" s="15"/>
      <c r="L1588" s="16">
        <v>43831</v>
      </c>
    </row>
    <row r="1589" ht="22.7" customHeight="1" spans="1:12">
      <c r="A1589" s="33"/>
      <c r="B1589" s="7"/>
      <c r="C1589" s="8" t="s">
        <v>1348</v>
      </c>
      <c r="D1589" s="8" t="s">
        <v>1349</v>
      </c>
      <c r="E1589" s="9" t="s">
        <v>2346</v>
      </c>
      <c r="F1589" s="10" t="s">
        <v>1309</v>
      </c>
      <c r="G1589" s="10">
        <v>6</v>
      </c>
      <c r="H1589" s="11">
        <v>0</v>
      </c>
      <c r="I1589" s="11">
        <v>1.8</v>
      </c>
      <c r="J1589" s="14" t="s">
        <v>1310</v>
      </c>
      <c r="K1589" s="15"/>
      <c r="L1589" s="16">
        <v>43831</v>
      </c>
    </row>
    <row r="1590" ht="17.1" customHeight="1" spans="1:12">
      <c r="A1590" s="6" t="s">
        <v>360</v>
      </c>
      <c r="B1590" s="7" t="s">
        <v>1305</v>
      </c>
      <c r="C1590" s="8" t="s">
        <v>1323</v>
      </c>
      <c r="D1590" s="8" t="s">
        <v>1324</v>
      </c>
      <c r="E1590" s="9" t="s">
        <v>1994</v>
      </c>
      <c r="F1590" s="10" t="s">
        <v>1313</v>
      </c>
      <c r="G1590" s="10">
        <v>4</v>
      </c>
      <c r="H1590" s="11">
        <v>0</v>
      </c>
      <c r="I1590" s="11">
        <v>5</v>
      </c>
      <c r="J1590" s="14" t="s">
        <v>1310</v>
      </c>
      <c r="K1590" s="15"/>
      <c r="L1590" s="16">
        <v>43831</v>
      </c>
    </row>
    <row r="1591" ht="22.7" customHeight="1" spans="1:12">
      <c r="A1591" s="6"/>
      <c r="B1591" s="7"/>
      <c r="C1591" s="8" t="s">
        <v>1338</v>
      </c>
      <c r="D1591" s="8" t="s">
        <v>1339</v>
      </c>
      <c r="E1591" s="9" t="s">
        <v>2347</v>
      </c>
      <c r="F1591" s="10" t="s">
        <v>1313</v>
      </c>
      <c r="G1591" s="10">
        <v>4</v>
      </c>
      <c r="H1591" s="11">
        <v>0</v>
      </c>
      <c r="I1591" s="11">
        <v>8</v>
      </c>
      <c r="J1591" s="14" t="s">
        <v>1310</v>
      </c>
      <c r="K1591" s="15"/>
      <c r="L1591" s="16">
        <v>43831</v>
      </c>
    </row>
    <row r="1592" ht="17.1" customHeight="1" spans="1:12">
      <c r="A1592" s="6"/>
      <c r="B1592" s="7"/>
      <c r="C1592" s="8" t="s">
        <v>1342</v>
      </c>
      <c r="D1592" s="8" t="s">
        <v>1343</v>
      </c>
      <c r="E1592" s="9" t="s">
        <v>1388</v>
      </c>
      <c r="F1592" s="10" t="s">
        <v>1309</v>
      </c>
      <c r="G1592" s="10">
        <v>10</v>
      </c>
      <c r="H1592" s="11">
        <v>0</v>
      </c>
      <c r="I1592" s="11">
        <v>7</v>
      </c>
      <c r="J1592" s="14" t="s">
        <v>1310</v>
      </c>
      <c r="K1592" s="15"/>
      <c r="L1592" s="16">
        <v>43831</v>
      </c>
    </row>
    <row r="1593" ht="17.1" customHeight="1" spans="1:12">
      <c r="A1593" s="6"/>
      <c r="B1593" s="7"/>
      <c r="C1593" s="8" t="s">
        <v>1318</v>
      </c>
      <c r="D1593" s="8" t="s">
        <v>1319</v>
      </c>
      <c r="E1593" s="9" t="s">
        <v>1388</v>
      </c>
      <c r="F1593" s="10" t="s">
        <v>1309</v>
      </c>
      <c r="G1593" s="10">
        <v>10</v>
      </c>
      <c r="H1593" s="11">
        <v>0</v>
      </c>
      <c r="I1593" s="11">
        <v>5</v>
      </c>
      <c r="J1593" s="14" t="s">
        <v>1310</v>
      </c>
      <c r="K1593" s="15"/>
      <c r="L1593" s="16">
        <v>43831</v>
      </c>
    </row>
    <row r="1594" ht="17.1" customHeight="1" spans="1:12">
      <c r="A1594" s="6"/>
      <c r="B1594" s="7" t="s">
        <v>2348</v>
      </c>
      <c r="C1594" s="8" t="s">
        <v>1329</v>
      </c>
      <c r="D1594" s="8" t="s">
        <v>1330</v>
      </c>
      <c r="E1594" s="9" t="s">
        <v>1718</v>
      </c>
      <c r="F1594" s="10" t="s">
        <v>1309</v>
      </c>
      <c r="G1594" s="10">
        <v>3</v>
      </c>
      <c r="H1594" s="11">
        <v>0</v>
      </c>
      <c r="I1594" s="11">
        <v>2.7</v>
      </c>
      <c r="J1594" s="14" t="s">
        <v>1310</v>
      </c>
      <c r="K1594" s="15"/>
      <c r="L1594" s="16">
        <v>43831</v>
      </c>
    </row>
    <row r="1595" ht="17.1" customHeight="1" spans="1:12">
      <c r="A1595" s="6"/>
      <c r="B1595" s="7"/>
      <c r="C1595" s="8" t="s">
        <v>1331</v>
      </c>
      <c r="D1595" s="8" t="s">
        <v>1332</v>
      </c>
      <c r="E1595" s="9" t="s">
        <v>1388</v>
      </c>
      <c r="F1595" s="10" t="s">
        <v>1309</v>
      </c>
      <c r="G1595" s="10">
        <v>4</v>
      </c>
      <c r="H1595" s="11">
        <v>0</v>
      </c>
      <c r="I1595" s="11">
        <v>2.8</v>
      </c>
      <c r="J1595" s="14" t="s">
        <v>1310</v>
      </c>
      <c r="K1595" s="15"/>
      <c r="L1595" s="16">
        <v>43831</v>
      </c>
    </row>
    <row r="1596" ht="17.1" customHeight="1" spans="1:12">
      <c r="A1596" s="6"/>
      <c r="B1596" s="7"/>
      <c r="C1596" s="8" t="s">
        <v>1327</v>
      </c>
      <c r="D1596" s="8" t="s">
        <v>1328</v>
      </c>
      <c r="E1596" s="9" t="s">
        <v>1391</v>
      </c>
      <c r="F1596" s="10" t="s">
        <v>1309</v>
      </c>
      <c r="G1596" s="10">
        <v>4</v>
      </c>
      <c r="H1596" s="11">
        <v>0</v>
      </c>
      <c r="I1596" s="11">
        <v>0.4</v>
      </c>
      <c r="J1596" s="14" t="s">
        <v>1310</v>
      </c>
      <c r="K1596" s="15"/>
      <c r="L1596" s="16">
        <v>43831</v>
      </c>
    </row>
    <row r="1597" ht="22.7" customHeight="1" spans="1:12">
      <c r="A1597" s="6"/>
      <c r="B1597" s="7"/>
      <c r="C1597" s="8" t="s">
        <v>1345</v>
      </c>
      <c r="D1597" s="8" t="s">
        <v>1346</v>
      </c>
      <c r="E1597" s="9" t="s">
        <v>2349</v>
      </c>
      <c r="F1597" s="10" t="s">
        <v>1309</v>
      </c>
      <c r="G1597" s="10">
        <v>6</v>
      </c>
      <c r="H1597" s="11">
        <v>0</v>
      </c>
      <c r="I1597" s="11">
        <v>3</v>
      </c>
      <c r="J1597" s="14" t="s">
        <v>1310</v>
      </c>
      <c r="K1597" s="15"/>
      <c r="L1597" s="16">
        <v>43831</v>
      </c>
    </row>
    <row r="1598" ht="17.1" customHeight="1" spans="1:12">
      <c r="A1598" s="6"/>
      <c r="B1598" s="7"/>
      <c r="C1598" s="8" t="s">
        <v>1348</v>
      </c>
      <c r="D1598" s="8" t="s">
        <v>1349</v>
      </c>
      <c r="E1598" s="9" t="s">
        <v>2350</v>
      </c>
      <c r="F1598" s="10" t="s">
        <v>1309</v>
      </c>
      <c r="G1598" s="10">
        <v>2</v>
      </c>
      <c r="H1598" s="11">
        <v>0</v>
      </c>
      <c r="I1598" s="11">
        <v>0.5</v>
      </c>
      <c r="J1598" s="14" t="s">
        <v>1310</v>
      </c>
      <c r="K1598" s="15"/>
      <c r="L1598" s="16">
        <v>43831</v>
      </c>
    </row>
    <row r="1599" ht="17.1" customHeight="1" spans="1:12">
      <c r="A1599" s="6"/>
      <c r="B1599" s="7"/>
      <c r="C1599" s="8" t="s">
        <v>1316</v>
      </c>
      <c r="D1599" s="8" t="s">
        <v>1317</v>
      </c>
      <c r="E1599" s="9" t="s">
        <v>1718</v>
      </c>
      <c r="F1599" s="10" t="s">
        <v>1309</v>
      </c>
      <c r="G1599" s="10">
        <v>2</v>
      </c>
      <c r="H1599" s="11">
        <v>0</v>
      </c>
      <c r="I1599" s="11">
        <v>0.6</v>
      </c>
      <c r="J1599" s="14" t="s">
        <v>1310</v>
      </c>
      <c r="K1599" s="15"/>
      <c r="L1599" s="16">
        <v>43831</v>
      </c>
    </row>
    <row r="1600" ht="17.1" customHeight="1" spans="1:12">
      <c r="A1600" s="27" t="s">
        <v>366</v>
      </c>
      <c r="B1600" s="7" t="s">
        <v>1305</v>
      </c>
      <c r="C1600" s="8" t="s">
        <v>1329</v>
      </c>
      <c r="D1600" s="8" t="s">
        <v>1330</v>
      </c>
      <c r="E1600" s="9" t="s">
        <v>1433</v>
      </c>
      <c r="F1600" s="10" t="s">
        <v>1322</v>
      </c>
      <c r="G1600" s="10">
        <v>10</v>
      </c>
      <c r="H1600" s="11">
        <v>0</v>
      </c>
      <c r="I1600" s="11">
        <v>4</v>
      </c>
      <c r="J1600" s="14" t="s">
        <v>1310</v>
      </c>
      <c r="K1600" s="15"/>
      <c r="L1600" s="16">
        <v>44043</v>
      </c>
    </row>
    <row r="1601" ht="17.1" customHeight="1" spans="1:12">
      <c r="A1601" s="27"/>
      <c r="B1601" s="7"/>
      <c r="C1601" s="8" t="s">
        <v>1316</v>
      </c>
      <c r="D1601" s="8" t="s">
        <v>1317</v>
      </c>
      <c r="E1601" s="9" t="s">
        <v>1509</v>
      </c>
      <c r="F1601" s="10" t="s">
        <v>1322</v>
      </c>
      <c r="G1601" s="10">
        <v>3</v>
      </c>
      <c r="H1601" s="11">
        <v>0</v>
      </c>
      <c r="I1601" s="11">
        <v>1.8</v>
      </c>
      <c r="J1601" s="14" t="s">
        <v>1310</v>
      </c>
      <c r="K1601" s="15"/>
      <c r="L1601" s="16">
        <v>43831</v>
      </c>
    </row>
    <row r="1602" ht="17.1" customHeight="1" spans="1:12">
      <c r="A1602" s="27"/>
      <c r="B1602" s="7"/>
      <c r="C1602" s="8" t="s">
        <v>1525</v>
      </c>
      <c r="D1602" s="8" t="s">
        <v>1526</v>
      </c>
      <c r="E1602" s="9" t="s">
        <v>2260</v>
      </c>
      <c r="F1602" s="10" t="s">
        <v>1322</v>
      </c>
      <c r="G1602" s="10">
        <v>2</v>
      </c>
      <c r="H1602" s="11">
        <v>0</v>
      </c>
      <c r="I1602" s="11">
        <v>2.6</v>
      </c>
      <c r="J1602" s="14" t="s">
        <v>1310</v>
      </c>
      <c r="K1602" s="15"/>
      <c r="L1602" s="16">
        <v>43831</v>
      </c>
    </row>
    <row r="1603" ht="17.1" customHeight="1" spans="1:12">
      <c r="A1603" s="27"/>
      <c r="B1603" s="7"/>
      <c r="C1603" s="8" t="s">
        <v>2351</v>
      </c>
      <c r="D1603" s="8" t="s">
        <v>2352</v>
      </c>
      <c r="E1603" s="9" t="s">
        <v>2353</v>
      </c>
      <c r="F1603" s="10" t="s">
        <v>1313</v>
      </c>
      <c r="G1603" s="10">
        <v>1</v>
      </c>
      <c r="H1603" s="11">
        <v>0</v>
      </c>
      <c r="I1603" s="11">
        <v>10</v>
      </c>
      <c r="J1603" s="14" t="s">
        <v>1310</v>
      </c>
      <c r="K1603" s="15"/>
      <c r="L1603" s="16">
        <v>43891</v>
      </c>
    </row>
    <row r="1604" ht="17.1" customHeight="1" spans="1:12">
      <c r="A1604" s="27"/>
      <c r="B1604" s="7"/>
      <c r="C1604" s="8" t="s">
        <v>1336</v>
      </c>
      <c r="D1604" s="8" t="s">
        <v>1337</v>
      </c>
      <c r="E1604" s="9" t="s">
        <v>1606</v>
      </c>
      <c r="F1604" s="10" t="s">
        <v>1416</v>
      </c>
      <c r="G1604" s="10">
        <v>6</v>
      </c>
      <c r="H1604" s="11">
        <v>0</v>
      </c>
      <c r="I1604" s="11">
        <v>18</v>
      </c>
      <c r="J1604" s="14" t="s">
        <v>1310</v>
      </c>
      <c r="K1604" s="15"/>
      <c r="L1604" s="16">
        <v>43891</v>
      </c>
    </row>
    <row r="1605" ht="24.2" customHeight="1" spans="1:12">
      <c r="A1605" s="27"/>
      <c r="B1605" s="7"/>
      <c r="C1605" s="8" t="s">
        <v>1479</v>
      </c>
      <c r="D1605" s="8" t="s">
        <v>1480</v>
      </c>
      <c r="E1605" s="9" t="s">
        <v>2354</v>
      </c>
      <c r="F1605" s="10" t="s">
        <v>1313</v>
      </c>
      <c r="G1605" s="10">
        <v>1</v>
      </c>
      <c r="H1605" s="11">
        <v>0</v>
      </c>
      <c r="I1605" s="11">
        <v>16</v>
      </c>
      <c r="J1605" s="14" t="s">
        <v>1310</v>
      </c>
      <c r="K1605" s="15"/>
      <c r="L1605" s="16">
        <v>43891</v>
      </c>
    </row>
    <row r="1606" ht="22.7" customHeight="1" spans="1:12">
      <c r="A1606" s="27"/>
      <c r="B1606" s="7"/>
      <c r="C1606" s="8" t="s">
        <v>1323</v>
      </c>
      <c r="D1606" s="8" t="s">
        <v>1324</v>
      </c>
      <c r="E1606" s="9" t="s">
        <v>2355</v>
      </c>
      <c r="F1606" s="10" t="s">
        <v>1424</v>
      </c>
      <c r="G1606" s="10">
        <v>200</v>
      </c>
      <c r="H1606" s="11">
        <v>0</v>
      </c>
      <c r="I1606" s="11">
        <v>6</v>
      </c>
      <c r="J1606" s="14" t="s">
        <v>1310</v>
      </c>
      <c r="K1606" s="15"/>
      <c r="L1606" s="16">
        <v>43891</v>
      </c>
    </row>
    <row r="1607" ht="17.1" customHeight="1" spans="1:12">
      <c r="A1607" s="27"/>
      <c r="B1607" s="7"/>
      <c r="C1607" s="8" t="s">
        <v>1318</v>
      </c>
      <c r="D1607" s="8" t="s">
        <v>1319</v>
      </c>
      <c r="E1607" s="9" t="s">
        <v>1722</v>
      </c>
      <c r="F1607" s="10" t="s">
        <v>1322</v>
      </c>
      <c r="G1607" s="10">
        <v>20</v>
      </c>
      <c r="H1607" s="11">
        <v>0</v>
      </c>
      <c r="I1607" s="11">
        <v>10</v>
      </c>
      <c r="J1607" s="14" t="s">
        <v>1310</v>
      </c>
      <c r="K1607" s="15"/>
      <c r="L1607" s="16">
        <v>43831</v>
      </c>
    </row>
    <row r="1608" ht="24.2" customHeight="1" spans="1:12">
      <c r="A1608" s="27"/>
      <c r="B1608" s="7"/>
      <c r="C1608" s="8" t="s">
        <v>1503</v>
      </c>
      <c r="D1608" s="8" t="s">
        <v>1504</v>
      </c>
      <c r="E1608" s="9" t="s">
        <v>2026</v>
      </c>
      <c r="F1608" s="10" t="s">
        <v>1416</v>
      </c>
      <c r="G1608" s="10">
        <v>3</v>
      </c>
      <c r="H1608" s="11">
        <v>0</v>
      </c>
      <c r="I1608" s="11">
        <v>12</v>
      </c>
      <c r="J1608" s="14" t="s">
        <v>1310</v>
      </c>
      <c r="K1608" s="15"/>
      <c r="L1608" s="16">
        <v>43891</v>
      </c>
    </row>
    <row r="1609" ht="30" customHeight="1" spans="1:12">
      <c r="A1609" s="27"/>
      <c r="B1609" s="7"/>
      <c r="C1609" s="8" t="s">
        <v>1342</v>
      </c>
      <c r="D1609" s="8" t="s">
        <v>1343</v>
      </c>
      <c r="E1609" s="9" t="s">
        <v>2356</v>
      </c>
      <c r="F1609" s="10" t="s">
        <v>1322</v>
      </c>
      <c r="G1609" s="10">
        <v>17</v>
      </c>
      <c r="H1609" s="11">
        <v>0</v>
      </c>
      <c r="I1609" s="11">
        <v>11.9</v>
      </c>
      <c r="J1609" s="14" t="s">
        <v>1310</v>
      </c>
      <c r="K1609" s="15" t="s">
        <v>2357</v>
      </c>
      <c r="L1609" s="16">
        <v>44013</v>
      </c>
    </row>
    <row r="1610" ht="24.2" customHeight="1" spans="1:12">
      <c r="A1610" s="27"/>
      <c r="B1610" s="7"/>
      <c r="C1610" s="8" t="s">
        <v>1357</v>
      </c>
      <c r="D1610" s="8" t="s">
        <v>1358</v>
      </c>
      <c r="E1610" s="9" t="s">
        <v>2358</v>
      </c>
      <c r="F1610" s="10" t="s">
        <v>1416</v>
      </c>
      <c r="G1610" s="10">
        <v>1</v>
      </c>
      <c r="H1610" s="11">
        <v>0</v>
      </c>
      <c r="I1610" s="11">
        <v>4</v>
      </c>
      <c r="J1610" s="14" t="s">
        <v>1310</v>
      </c>
      <c r="K1610" s="15"/>
      <c r="L1610" s="16">
        <v>43891</v>
      </c>
    </row>
    <row r="1611" ht="24.2" customHeight="1" spans="1:12">
      <c r="A1611" s="27"/>
      <c r="B1611" s="7"/>
      <c r="C1611" s="8" t="s">
        <v>1412</v>
      </c>
      <c r="D1611" s="8" t="s">
        <v>1413</v>
      </c>
      <c r="E1611" s="9" t="s">
        <v>2358</v>
      </c>
      <c r="F1611" s="10" t="s">
        <v>1416</v>
      </c>
      <c r="G1611" s="10">
        <v>1</v>
      </c>
      <c r="H1611" s="11">
        <v>0</v>
      </c>
      <c r="I1611" s="11">
        <v>3</v>
      </c>
      <c r="J1611" s="14" t="s">
        <v>1310</v>
      </c>
      <c r="K1611" s="15"/>
      <c r="L1611" s="16">
        <v>43891</v>
      </c>
    </row>
    <row r="1612" ht="17.1" customHeight="1" spans="1:12">
      <c r="A1612" s="27"/>
      <c r="B1612" s="7"/>
      <c r="C1612" s="8" t="s">
        <v>1331</v>
      </c>
      <c r="D1612" s="8" t="s">
        <v>1332</v>
      </c>
      <c r="E1612" s="9" t="s">
        <v>2260</v>
      </c>
      <c r="F1612" s="10" t="s">
        <v>1322</v>
      </c>
      <c r="G1612" s="10">
        <v>6</v>
      </c>
      <c r="H1612" s="11">
        <v>0</v>
      </c>
      <c r="I1612" s="11">
        <v>3.6</v>
      </c>
      <c r="J1612" s="14" t="s">
        <v>1310</v>
      </c>
      <c r="K1612" s="15"/>
      <c r="L1612" s="16">
        <v>44043</v>
      </c>
    </row>
    <row r="1613" ht="24.2" customHeight="1" spans="1:12">
      <c r="A1613" s="27"/>
      <c r="B1613" s="7"/>
      <c r="C1613" s="8" t="s">
        <v>2071</v>
      </c>
      <c r="D1613" s="8" t="s">
        <v>2072</v>
      </c>
      <c r="E1613" s="9" t="s">
        <v>2359</v>
      </c>
      <c r="F1613" s="10" t="s">
        <v>1322</v>
      </c>
      <c r="G1613" s="10">
        <v>1</v>
      </c>
      <c r="H1613" s="11">
        <v>0</v>
      </c>
      <c r="I1613" s="11">
        <v>1.5</v>
      </c>
      <c r="J1613" s="14" t="s">
        <v>1310</v>
      </c>
      <c r="K1613" s="15"/>
      <c r="L1613" s="16">
        <v>44043</v>
      </c>
    </row>
    <row r="1614" ht="17.1" customHeight="1" spans="1:12">
      <c r="A1614" s="27"/>
      <c r="B1614" s="7"/>
      <c r="C1614" s="8" t="s">
        <v>1320</v>
      </c>
      <c r="D1614" s="8" t="s">
        <v>1321</v>
      </c>
      <c r="E1614" s="9" t="s">
        <v>2260</v>
      </c>
      <c r="F1614" s="10" t="s">
        <v>1322</v>
      </c>
      <c r="G1614" s="10">
        <v>4</v>
      </c>
      <c r="H1614" s="11">
        <v>0</v>
      </c>
      <c r="I1614" s="11">
        <v>3</v>
      </c>
      <c r="J1614" s="14" t="s">
        <v>1310</v>
      </c>
      <c r="K1614" s="15"/>
      <c r="L1614" s="16">
        <v>44043</v>
      </c>
    </row>
    <row r="1615" ht="17.1" customHeight="1" spans="1:12">
      <c r="A1615" s="27"/>
      <c r="B1615" s="7"/>
      <c r="C1615" s="8" t="s">
        <v>1400</v>
      </c>
      <c r="D1615" s="8" t="s">
        <v>1401</v>
      </c>
      <c r="E1615" s="9" t="s">
        <v>1509</v>
      </c>
      <c r="F1615" s="10" t="s">
        <v>1322</v>
      </c>
      <c r="G1615" s="10">
        <v>3</v>
      </c>
      <c r="H1615" s="11">
        <v>0</v>
      </c>
      <c r="I1615" s="11">
        <v>3</v>
      </c>
      <c r="J1615" s="14" t="s">
        <v>1310</v>
      </c>
      <c r="K1615" s="15"/>
      <c r="L1615" s="16">
        <v>43831</v>
      </c>
    </row>
    <row r="1616" ht="17.1" customHeight="1" spans="1:12">
      <c r="A1616" s="27"/>
      <c r="B1616" s="7"/>
      <c r="C1616" s="8" t="s">
        <v>1333</v>
      </c>
      <c r="D1616" s="8" t="s">
        <v>1334</v>
      </c>
      <c r="E1616" s="9" t="s">
        <v>1509</v>
      </c>
      <c r="F1616" s="10" t="s">
        <v>1322</v>
      </c>
      <c r="G1616" s="10">
        <v>3</v>
      </c>
      <c r="H1616" s="11">
        <v>0</v>
      </c>
      <c r="I1616" s="11">
        <v>6</v>
      </c>
      <c r="J1616" s="14" t="s">
        <v>1310</v>
      </c>
      <c r="K1616" s="15"/>
      <c r="L1616" s="16">
        <v>44043</v>
      </c>
    </row>
    <row r="1617" ht="33" customHeight="1" spans="1:12">
      <c r="A1617" s="27"/>
      <c r="B1617" s="7" t="s">
        <v>2360</v>
      </c>
      <c r="C1617" s="8" t="s">
        <v>2361</v>
      </c>
      <c r="D1617" s="8" t="s">
        <v>2362</v>
      </c>
      <c r="E1617" s="9" t="s">
        <v>2363</v>
      </c>
      <c r="F1617" s="10" t="s">
        <v>1416</v>
      </c>
      <c r="G1617" s="10">
        <v>1</v>
      </c>
      <c r="H1617" s="11">
        <v>0</v>
      </c>
      <c r="I1617" s="11">
        <v>4</v>
      </c>
      <c r="J1617" s="14" t="s">
        <v>1861</v>
      </c>
      <c r="K1617" s="15"/>
      <c r="L1617" s="16">
        <v>43784</v>
      </c>
    </row>
    <row r="1618" ht="33" customHeight="1" spans="1:12">
      <c r="A1618" s="27"/>
      <c r="B1618" s="7" t="s">
        <v>2364</v>
      </c>
      <c r="C1618" s="8" t="s">
        <v>2081</v>
      </c>
      <c r="D1618" s="8" t="s">
        <v>2082</v>
      </c>
      <c r="E1618" s="9" t="s">
        <v>2082</v>
      </c>
      <c r="F1618" s="10" t="s">
        <v>1416</v>
      </c>
      <c r="G1618" s="10">
        <v>1</v>
      </c>
      <c r="H1618" s="11">
        <v>0</v>
      </c>
      <c r="I1618" s="11">
        <v>3</v>
      </c>
      <c r="J1618" s="14" t="s">
        <v>1861</v>
      </c>
      <c r="K1618" s="15"/>
      <c r="L1618" s="16">
        <v>43891</v>
      </c>
    </row>
    <row r="1619" ht="33" customHeight="1" spans="1:12">
      <c r="A1619" s="27"/>
      <c r="B1619" s="7" t="s">
        <v>2365</v>
      </c>
      <c r="C1619" s="8" t="s">
        <v>1849</v>
      </c>
      <c r="D1619" s="8" t="s">
        <v>1850</v>
      </c>
      <c r="E1619" s="9" t="s">
        <v>2366</v>
      </c>
      <c r="F1619" s="10" t="s">
        <v>1416</v>
      </c>
      <c r="G1619" s="10">
        <v>1</v>
      </c>
      <c r="H1619" s="11">
        <v>0</v>
      </c>
      <c r="I1619" s="11">
        <v>10</v>
      </c>
      <c r="J1619" s="14" t="s">
        <v>1633</v>
      </c>
      <c r="K1619" s="15"/>
      <c r="L1619" s="16">
        <v>43922</v>
      </c>
    </row>
    <row r="1620" ht="60.4" customHeight="1" spans="1:12">
      <c r="A1620" s="27"/>
      <c r="B1620" s="7" t="s">
        <v>2367</v>
      </c>
      <c r="C1620" s="8" t="s">
        <v>2245</v>
      </c>
      <c r="D1620" s="8" t="s">
        <v>2246</v>
      </c>
      <c r="E1620" s="9" t="s">
        <v>2368</v>
      </c>
      <c r="F1620" s="10" t="s">
        <v>1416</v>
      </c>
      <c r="G1620" s="10">
        <v>1</v>
      </c>
      <c r="H1620" s="11">
        <v>0</v>
      </c>
      <c r="I1620" s="11">
        <v>5</v>
      </c>
      <c r="J1620" s="14" t="s">
        <v>1310</v>
      </c>
      <c r="K1620" s="15"/>
      <c r="L1620" s="16">
        <v>43891</v>
      </c>
    </row>
    <row r="1621" ht="24.2" customHeight="1" spans="1:12">
      <c r="A1621" s="27"/>
      <c r="B1621" s="7" t="s">
        <v>2369</v>
      </c>
      <c r="C1621" s="8" t="s">
        <v>1369</v>
      </c>
      <c r="D1621" s="8" t="s">
        <v>1370</v>
      </c>
      <c r="E1621" s="9" t="s">
        <v>2370</v>
      </c>
      <c r="F1621" s="10" t="s">
        <v>1416</v>
      </c>
      <c r="G1621" s="10">
        <v>1</v>
      </c>
      <c r="H1621" s="11">
        <v>0.01</v>
      </c>
      <c r="I1621" s="11">
        <v>141</v>
      </c>
      <c r="J1621" s="14" t="s">
        <v>1633</v>
      </c>
      <c r="K1621" s="15"/>
      <c r="L1621" s="16">
        <v>43983</v>
      </c>
    </row>
    <row r="1622" ht="96.95" customHeight="1" spans="1:12">
      <c r="A1622" s="27"/>
      <c r="B1622" s="7" t="s">
        <v>2371</v>
      </c>
      <c r="C1622" s="8" t="s">
        <v>1642</v>
      </c>
      <c r="D1622" s="8" t="s">
        <v>1643</v>
      </c>
      <c r="E1622" s="9" t="s">
        <v>2372</v>
      </c>
      <c r="F1622" s="10" t="s">
        <v>1416</v>
      </c>
      <c r="G1622" s="10">
        <v>1</v>
      </c>
      <c r="H1622" s="11">
        <v>0.26</v>
      </c>
      <c r="I1622" s="11">
        <v>2550</v>
      </c>
      <c r="J1622" s="14" t="s">
        <v>1633</v>
      </c>
      <c r="K1622" s="15" t="s">
        <v>2373</v>
      </c>
      <c r="L1622" s="16">
        <v>43891</v>
      </c>
    </row>
    <row r="1623" ht="36.2" customHeight="1" spans="1:12">
      <c r="A1623" s="27"/>
      <c r="B1623" s="7" t="s">
        <v>2374</v>
      </c>
      <c r="C1623" s="8" t="s">
        <v>2375</v>
      </c>
      <c r="D1623" s="8" t="s">
        <v>2376</v>
      </c>
      <c r="E1623" s="9" t="s">
        <v>2370</v>
      </c>
      <c r="F1623" s="10" t="s">
        <v>1416</v>
      </c>
      <c r="G1623" s="10">
        <v>1</v>
      </c>
      <c r="H1623" s="11">
        <v>0.01</v>
      </c>
      <c r="I1623" s="11">
        <v>120</v>
      </c>
      <c r="J1623" s="14" t="s">
        <v>1633</v>
      </c>
      <c r="K1623" s="15"/>
      <c r="L1623" s="16">
        <v>44013</v>
      </c>
    </row>
    <row r="1624" ht="30" customHeight="1" spans="1:12">
      <c r="A1624" s="33"/>
      <c r="B1624" s="7" t="s">
        <v>2377</v>
      </c>
      <c r="C1624" s="8" t="s">
        <v>1703</v>
      </c>
      <c r="D1624" s="8" t="s">
        <v>1704</v>
      </c>
      <c r="E1624" s="9" t="s">
        <v>2370</v>
      </c>
      <c r="F1624" s="10" t="s">
        <v>1416</v>
      </c>
      <c r="G1624" s="10">
        <v>1</v>
      </c>
      <c r="H1624" s="11">
        <v>0.05</v>
      </c>
      <c r="I1624" s="11">
        <v>480</v>
      </c>
      <c r="J1624" s="14" t="s">
        <v>1633</v>
      </c>
      <c r="K1624" s="15"/>
      <c r="L1624" s="16">
        <v>44020</v>
      </c>
    </row>
    <row r="1625" ht="24.2" customHeight="1" spans="1:12">
      <c r="A1625" s="27" t="s">
        <v>366</v>
      </c>
      <c r="B1625" s="7" t="s">
        <v>2378</v>
      </c>
      <c r="C1625" s="8" t="s">
        <v>1808</v>
      </c>
      <c r="D1625" s="8" t="s">
        <v>1809</v>
      </c>
      <c r="E1625" s="9" t="s">
        <v>2379</v>
      </c>
      <c r="F1625" s="10" t="s">
        <v>1416</v>
      </c>
      <c r="G1625" s="10">
        <v>1</v>
      </c>
      <c r="H1625" s="11">
        <v>0</v>
      </c>
      <c r="I1625" s="11">
        <v>30</v>
      </c>
      <c r="J1625" s="14" t="s">
        <v>1633</v>
      </c>
      <c r="K1625" s="15"/>
      <c r="L1625" s="16">
        <v>43952</v>
      </c>
    </row>
    <row r="1626" ht="41.1" customHeight="1" spans="1:12">
      <c r="A1626" s="27"/>
      <c r="B1626" s="7" t="s">
        <v>2380</v>
      </c>
      <c r="C1626" s="8" t="s">
        <v>1414</v>
      </c>
      <c r="D1626" s="8" t="s">
        <v>1415</v>
      </c>
      <c r="E1626" s="9" t="s">
        <v>1762</v>
      </c>
      <c r="F1626" s="10" t="s">
        <v>1416</v>
      </c>
      <c r="G1626" s="10">
        <v>1</v>
      </c>
      <c r="H1626" s="11">
        <v>0</v>
      </c>
      <c r="I1626" s="11">
        <v>10</v>
      </c>
      <c r="J1626" s="14" t="s">
        <v>1310</v>
      </c>
      <c r="K1626" s="15" t="s">
        <v>2381</v>
      </c>
      <c r="L1626" s="16">
        <v>43862</v>
      </c>
    </row>
    <row r="1627" ht="24.2" customHeight="1" spans="1:12">
      <c r="A1627" s="27"/>
      <c r="B1627" s="7" t="s">
        <v>2382</v>
      </c>
      <c r="C1627" s="8" t="s">
        <v>1417</v>
      </c>
      <c r="D1627" s="8" t="s">
        <v>1418</v>
      </c>
      <c r="E1627" s="9" t="s">
        <v>1838</v>
      </c>
      <c r="F1627" s="10" t="s">
        <v>1416</v>
      </c>
      <c r="G1627" s="10">
        <v>1</v>
      </c>
      <c r="H1627" s="11">
        <v>0</v>
      </c>
      <c r="I1627" s="11">
        <v>16.6</v>
      </c>
      <c r="J1627" s="14" t="s">
        <v>1633</v>
      </c>
      <c r="K1627" s="15"/>
      <c r="L1627" s="16">
        <v>43850</v>
      </c>
    </row>
    <row r="1628" ht="24.2" customHeight="1" spans="1:12">
      <c r="A1628" s="27"/>
      <c r="B1628" s="7" t="s">
        <v>2383</v>
      </c>
      <c r="C1628" s="8" t="s">
        <v>1778</v>
      </c>
      <c r="D1628" s="8" t="s">
        <v>1779</v>
      </c>
      <c r="E1628" s="9" t="s">
        <v>1838</v>
      </c>
      <c r="F1628" s="10" t="s">
        <v>1416</v>
      </c>
      <c r="G1628" s="10">
        <v>1</v>
      </c>
      <c r="H1628" s="11">
        <v>0</v>
      </c>
      <c r="I1628" s="11">
        <v>6.6</v>
      </c>
      <c r="J1628" s="14" t="s">
        <v>1633</v>
      </c>
      <c r="K1628" s="15"/>
      <c r="L1628" s="16">
        <v>43850</v>
      </c>
    </row>
    <row r="1629" ht="60.95" customHeight="1" spans="1:12">
      <c r="A1629" s="27"/>
      <c r="B1629" s="7" t="s">
        <v>2384</v>
      </c>
      <c r="C1629" s="8" t="s">
        <v>1384</v>
      </c>
      <c r="D1629" s="8" t="s">
        <v>1385</v>
      </c>
      <c r="E1629" s="9" t="s">
        <v>1395</v>
      </c>
      <c r="F1629" s="10" t="s">
        <v>1416</v>
      </c>
      <c r="G1629" s="10">
        <v>2</v>
      </c>
      <c r="H1629" s="11">
        <v>0.02</v>
      </c>
      <c r="I1629" s="11">
        <v>370</v>
      </c>
      <c r="J1629" s="14" t="s">
        <v>1633</v>
      </c>
      <c r="K1629" s="15" t="s">
        <v>2385</v>
      </c>
      <c r="L1629" s="16">
        <v>43862</v>
      </c>
    </row>
    <row r="1630" ht="84" customHeight="1" spans="1:12">
      <c r="A1630" s="27"/>
      <c r="B1630" s="7" t="s">
        <v>2386</v>
      </c>
      <c r="C1630" s="8" t="s">
        <v>1410</v>
      </c>
      <c r="D1630" s="8" t="s">
        <v>1411</v>
      </c>
      <c r="E1630" s="9" t="s">
        <v>2387</v>
      </c>
      <c r="F1630" s="10" t="s">
        <v>1416</v>
      </c>
      <c r="G1630" s="10">
        <v>1</v>
      </c>
      <c r="H1630" s="11">
        <v>0.07</v>
      </c>
      <c r="I1630" s="11">
        <v>700</v>
      </c>
      <c r="J1630" s="14" t="s">
        <v>1633</v>
      </c>
      <c r="K1630" s="15" t="s">
        <v>2388</v>
      </c>
      <c r="L1630" s="16">
        <v>43891</v>
      </c>
    </row>
    <row r="1631" ht="30" customHeight="1" spans="1:12">
      <c r="A1631" s="27"/>
      <c r="B1631" s="7" t="s">
        <v>2389</v>
      </c>
      <c r="C1631" s="8" t="s">
        <v>2390</v>
      </c>
      <c r="D1631" s="8" t="s">
        <v>2391</v>
      </c>
      <c r="E1631" s="9" t="s">
        <v>2392</v>
      </c>
      <c r="F1631" s="10" t="s">
        <v>1416</v>
      </c>
      <c r="G1631" s="10">
        <v>1</v>
      </c>
      <c r="H1631" s="11">
        <v>0.05</v>
      </c>
      <c r="I1631" s="11">
        <v>500</v>
      </c>
      <c r="J1631" s="14" t="s">
        <v>1633</v>
      </c>
      <c r="K1631" s="15"/>
      <c r="L1631" s="16">
        <v>44044</v>
      </c>
    </row>
    <row r="1632" ht="24.2" customHeight="1" spans="1:12">
      <c r="A1632" s="27"/>
      <c r="B1632" s="7" t="s">
        <v>2393</v>
      </c>
      <c r="C1632" s="8" t="s">
        <v>1655</v>
      </c>
      <c r="D1632" s="8" t="s">
        <v>1656</v>
      </c>
      <c r="E1632" s="9" t="s">
        <v>1838</v>
      </c>
      <c r="F1632" s="10" t="s">
        <v>1416</v>
      </c>
      <c r="G1632" s="10">
        <v>1</v>
      </c>
      <c r="H1632" s="11">
        <v>0.02</v>
      </c>
      <c r="I1632" s="11">
        <v>150</v>
      </c>
      <c r="J1632" s="14" t="s">
        <v>1633</v>
      </c>
      <c r="K1632" s="15"/>
      <c r="L1632" s="16">
        <v>43840</v>
      </c>
    </row>
    <row r="1633" ht="66" customHeight="1" spans="1:12">
      <c r="A1633" s="27"/>
      <c r="B1633" s="7" t="s">
        <v>2394</v>
      </c>
      <c r="C1633" s="8" t="s">
        <v>1314</v>
      </c>
      <c r="D1633" s="8" t="s">
        <v>1315</v>
      </c>
      <c r="E1633" s="9" t="s">
        <v>2395</v>
      </c>
      <c r="F1633" s="10" t="s">
        <v>1313</v>
      </c>
      <c r="G1633" s="10">
        <v>4</v>
      </c>
      <c r="H1633" s="11">
        <v>0</v>
      </c>
      <c r="I1633" s="11">
        <v>40</v>
      </c>
      <c r="J1633" s="14" t="s">
        <v>1633</v>
      </c>
      <c r="K1633" s="15" t="s">
        <v>2396</v>
      </c>
      <c r="L1633" s="16">
        <v>43862</v>
      </c>
    </row>
    <row r="1634" ht="69" customHeight="1" spans="1:12">
      <c r="A1634" s="27"/>
      <c r="B1634" s="7" t="s">
        <v>2397</v>
      </c>
      <c r="C1634" s="8" t="s">
        <v>1700</v>
      </c>
      <c r="D1634" s="8" t="s">
        <v>1701</v>
      </c>
      <c r="E1634" s="9" t="s">
        <v>1838</v>
      </c>
      <c r="F1634" s="10" t="s">
        <v>1416</v>
      </c>
      <c r="G1634" s="10">
        <v>2</v>
      </c>
      <c r="H1634" s="11">
        <v>0.01</v>
      </c>
      <c r="I1634" s="11">
        <v>100</v>
      </c>
      <c r="J1634" s="14" t="s">
        <v>1861</v>
      </c>
      <c r="K1634" s="15" t="s">
        <v>2398</v>
      </c>
      <c r="L1634" s="16">
        <v>43840</v>
      </c>
    </row>
    <row r="1635" ht="20.1" customHeight="1" spans="1:12">
      <c r="A1635" s="27"/>
      <c r="B1635" s="7" t="s">
        <v>2399</v>
      </c>
      <c r="C1635" s="8" t="s">
        <v>1782</v>
      </c>
      <c r="D1635" s="8" t="s">
        <v>1783</v>
      </c>
      <c r="E1635" s="9" t="s">
        <v>2400</v>
      </c>
      <c r="F1635" s="10" t="s">
        <v>1341</v>
      </c>
      <c r="G1635" s="10">
        <v>165</v>
      </c>
      <c r="H1635" s="11">
        <v>0</v>
      </c>
      <c r="I1635" s="11">
        <v>29.7</v>
      </c>
      <c r="J1635" s="14" t="s">
        <v>1310</v>
      </c>
      <c r="K1635" s="15"/>
      <c r="L1635" s="16">
        <v>44013</v>
      </c>
    </row>
    <row r="1636" ht="30" customHeight="1" spans="1:12">
      <c r="A1636" s="33"/>
      <c r="B1636" s="7" t="s">
        <v>2401</v>
      </c>
      <c r="C1636" s="8" t="s">
        <v>1765</v>
      </c>
      <c r="D1636" s="8" t="s">
        <v>1766</v>
      </c>
      <c r="E1636" s="9" t="s">
        <v>2402</v>
      </c>
      <c r="F1636" s="10" t="s">
        <v>1416</v>
      </c>
      <c r="G1636" s="10">
        <v>1</v>
      </c>
      <c r="H1636" s="11">
        <v>0</v>
      </c>
      <c r="I1636" s="11">
        <v>30</v>
      </c>
      <c r="J1636" s="14" t="s">
        <v>1310</v>
      </c>
      <c r="K1636" s="15"/>
      <c r="L1636" s="16">
        <v>43922</v>
      </c>
    </row>
    <row r="1637" ht="33.95" customHeight="1" spans="1:12">
      <c r="A1637" s="6" t="s">
        <v>368</v>
      </c>
      <c r="B1637" s="7" t="s">
        <v>1305</v>
      </c>
      <c r="C1637" s="8" t="s">
        <v>1421</v>
      </c>
      <c r="D1637" s="8" t="s">
        <v>1422</v>
      </c>
      <c r="E1637" s="9" t="s">
        <v>2403</v>
      </c>
      <c r="F1637" s="10" t="s">
        <v>1416</v>
      </c>
      <c r="G1637" s="10">
        <v>1</v>
      </c>
      <c r="H1637" s="11">
        <v>0</v>
      </c>
      <c r="I1637" s="11">
        <v>3</v>
      </c>
      <c r="J1637" s="14" t="s">
        <v>1310</v>
      </c>
      <c r="K1637" s="15"/>
      <c r="L1637" s="16">
        <v>43831</v>
      </c>
    </row>
    <row r="1638" ht="33.95" customHeight="1" spans="1:12">
      <c r="A1638" s="6"/>
      <c r="B1638" s="7"/>
      <c r="C1638" s="8" t="s">
        <v>1357</v>
      </c>
      <c r="D1638" s="8" t="s">
        <v>1358</v>
      </c>
      <c r="E1638" s="9" t="s">
        <v>2162</v>
      </c>
      <c r="F1638" s="10" t="s">
        <v>1416</v>
      </c>
      <c r="G1638" s="10">
        <v>1</v>
      </c>
      <c r="H1638" s="11">
        <v>0</v>
      </c>
      <c r="I1638" s="11">
        <v>2.4</v>
      </c>
      <c r="J1638" s="14" t="s">
        <v>1310</v>
      </c>
      <c r="K1638" s="15"/>
      <c r="L1638" s="16">
        <v>43831</v>
      </c>
    </row>
    <row r="1639" ht="18" customHeight="1" spans="1:12">
      <c r="A1639" s="6"/>
      <c r="B1639" s="7"/>
      <c r="C1639" s="8" t="s">
        <v>1338</v>
      </c>
      <c r="D1639" s="8" t="s">
        <v>1339</v>
      </c>
      <c r="E1639" s="9" t="s">
        <v>1912</v>
      </c>
      <c r="F1639" s="10" t="s">
        <v>1313</v>
      </c>
      <c r="G1639" s="10">
        <v>1</v>
      </c>
      <c r="H1639" s="11">
        <v>0</v>
      </c>
      <c r="I1639" s="11">
        <v>3</v>
      </c>
      <c r="J1639" s="14" t="s">
        <v>1310</v>
      </c>
      <c r="K1639" s="15"/>
      <c r="L1639" s="16">
        <v>43831</v>
      </c>
    </row>
    <row r="1640" ht="18" customHeight="1" spans="1:12">
      <c r="A1640" s="6"/>
      <c r="B1640" s="7"/>
      <c r="C1640" s="8" t="s">
        <v>1323</v>
      </c>
      <c r="D1640" s="8" t="s">
        <v>1324</v>
      </c>
      <c r="E1640" s="9" t="s">
        <v>1604</v>
      </c>
      <c r="F1640" s="10" t="s">
        <v>1326</v>
      </c>
      <c r="G1640" s="10">
        <v>50</v>
      </c>
      <c r="H1640" s="11">
        <v>0</v>
      </c>
      <c r="I1640" s="11">
        <v>2</v>
      </c>
      <c r="J1640" s="14" t="s">
        <v>1310</v>
      </c>
      <c r="K1640" s="15"/>
      <c r="L1640" s="16">
        <v>43831</v>
      </c>
    </row>
    <row r="1641" ht="18" customHeight="1" spans="1:12">
      <c r="A1641" s="6"/>
      <c r="B1641" s="7"/>
      <c r="C1641" s="8" t="s">
        <v>1618</v>
      </c>
      <c r="D1641" s="8" t="s">
        <v>1619</v>
      </c>
      <c r="E1641" s="9" t="s">
        <v>2404</v>
      </c>
      <c r="F1641" s="10" t="s">
        <v>1309</v>
      </c>
      <c r="G1641" s="10">
        <v>2</v>
      </c>
      <c r="H1641" s="11">
        <v>0</v>
      </c>
      <c r="I1641" s="11">
        <v>1.96</v>
      </c>
      <c r="J1641" s="14" t="s">
        <v>1310</v>
      </c>
      <c r="K1641" s="15"/>
      <c r="L1641" s="16">
        <v>43831</v>
      </c>
    </row>
    <row r="1642" ht="18" customHeight="1" spans="1:12">
      <c r="A1642" s="6"/>
      <c r="B1642" s="7"/>
      <c r="C1642" s="8" t="s">
        <v>1460</v>
      </c>
      <c r="D1642" s="8" t="s">
        <v>1461</v>
      </c>
      <c r="E1642" s="9" t="s">
        <v>2405</v>
      </c>
      <c r="F1642" s="10" t="s">
        <v>1309</v>
      </c>
      <c r="G1642" s="10">
        <v>2</v>
      </c>
      <c r="H1642" s="11">
        <v>0</v>
      </c>
      <c r="I1642" s="11">
        <v>0.36</v>
      </c>
      <c r="J1642" s="14" t="s">
        <v>1310</v>
      </c>
      <c r="K1642" s="15"/>
      <c r="L1642" s="16">
        <v>43831</v>
      </c>
    </row>
    <row r="1643" ht="18" customHeight="1" spans="1:12">
      <c r="A1643" s="6"/>
      <c r="B1643" s="7"/>
      <c r="C1643" s="8" t="s">
        <v>1345</v>
      </c>
      <c r="D1643" s="8" t="s">
        <v>1346</v>
      </c>
      <c r="E1643" s="9" t="s">
        <v>2406</v>
      </c>
      <c r="F1643" s="10" t="s">
        <v>1309</v>
      </c>
      <c r="G1643" s="10">
        <v>2</v>
      </c>
      <c r="H1643" s="11">
        <v>0</v>
      </c>
      <c r="I1643" s="11">
        <v>0.7</v>
      </c>
      <c r="J1643" s="14" t="s">
        <v>1310</v>
      </c>
      <c r="K1643" s="15"/>
      <c r="L1643" s="16">
        <v>43831</v>
      </c>
    </row>
    <row r="1644" ht="18" customHeight="1" spans="1:12">
      <c r="A1644" s="6"/>
      <c r="B1644" s="7"/>
      <c r="C1644" s="8" t="s">
        <v>1348</v>
      </c>
      <c r="D1644" s="8" t="s">
        <v>1349</v>
      </c>
      <c r="E1644" s="9" t="s">
        <v>2407</v>
      </c>
      <c r="F1644" s="10" t="s">
        <v>1309</v>
      </c>
      <c r="G1644" s="10">
        <v>2</v>
      </c>
      <c r="H1644" s="11">
        <v>0</v>
      </c>
      <c r="I1644" s="11">
        <v>0.96</v>
      </c>
      <c r="J1644" s="14" t="s">
        <v>1310</v>
      </c>
      <c r="K1644" s="15"/>
      <c r="L1644" s="16">
        <v>43831</v>
      </c>
    </row>
    <row r="1645" ht="18" customHeight="1" spans="1:12">
      <c r="A1645" s="6"/>
      <c r="B1645" s="7"/>
      <c r="C1645" s="8" t="s">
        <v>1306</v>
      </c>
      <c r="D1645" s="8" t="s">
        <v>1307</v>
      </c>
      <c r="E1645" s="9" t="s">
        <v>2408</v>
      </c>
      <c r="F1645" s="10" t="s">
        <v>1309</v>
      </c>
      <c r="G1645" s="10">
        <v>2</v>
      </c>
      <c r="H1645" s="11">
        <v>0</v>
      </c>
      <c r="I1645" s="11">
        <v>0.24</v>
      </c>
      <c r="J1645" s="14" t="s">
        <v>1310</v>
      </c>
      <c r="K1645" s="15"/>
      <c r="L1645" s="16">
        <v>43831</v>
      </c>
    </row>
    <row r="1646" ht="22.7" customHeight="1" spans="1:12">
      <c r="A1646" s="6"/>
      <c r="B1646" s="7"/>
      <c r="C1646" s="8" t="s">
        <v>1333</v>
      </c>
      <c r="D1646" s="8" t="s">
        <v>1334</v>
      </c>
      <c r="E1646" s="9" t="s">
        <v>2409</v>
      </c>
      <c r="F1646" s="10" t="s">
        <v>1309</v>
      </c>
      <c r="G1646" s="10">
        <v>2</v>
      </c>
      <c r="H1646" s="11">
        <v>0</v>
      </c>
      <c r="I1646" s="11">
        <v>0.56</v>
      </c>
      <c r="J1646" s="14" t="s">
        <v>1310</v>
      </c>
      <c r="K1646" s="15"/>
      <c r="L1646" s="16">
        <v>43831</v>
      </c>
    </row>
    <row r="1647" ht="30" customHeight="1" spans="1:12">
      <c r="A1647" s="6"/>
      <c r="B1647" s="7"/>
      <c r="C1647" s="8" t="s">
        <v>1412</v>
      </c>
      <c r="D1647" s="8" t="s">
        <v>1413</v>
      </c>
      <c r="E1647" s="9" t="s">
        <v>2163</v>
      </c>
      <c r="F1647" s="10" t="s">
        <v>1416</v>
      </c>
      <c r="G1647" s="10">
        <v>1</v>
      </c>
      <c r="H1647" s="11">
        <v>0</v>
      </c>
      <c r="I1647" s="11">
        <v>2.4</v>
      </c>
      <c r="J1647" s="14" t="s">
        <v>1310</v>
      </c>
      <c r="K1647" s="15"/>
      <c r="L1647" s="16">
        <v>43831</v>
      </c>
    </row>
    <row r="1648" ht="27.95" customHeight="1" spans="1:12">
      <c r="A1648" s="6"/>
      <c r="B1648" s="7"/>
      <c r="C1648" s="8" t="s">
        <v>1342</v>
      </c>
      <c r="D1648" s="8" t="s">
        <v>1343</v>
      </c>
      <c r="E1648" s="9" t="s">
        <v>2410</v>
      </c>
      <c r="F1648" s="10" t="s">
        <v>1309</v>
      </c>
      <c r="G1648" s="10">
        <v>2</v>
      </c>
      <c r="H1648" s="11">
        <v>0</v>
      </c>
      <c r="I1648" s="11">
        <v>1.2</v>
      </c>
      <c r="J1648" s="14" t="s">
        <v>1310</v>
      </c>
      <c r="K1648" s="15"/>
      <c r="L1648" s="16">
        <v>43831</v>
      </c>
    </row>
    <row r="1649" ht="21" customHeight="1" spans="1:12">
      <c r="A1649" s="6"/>
      <c r="B1649" s="7"/>
      <c r="C1649" s="8" t="s">
        <v>1336</v>
      </c>
      <c r="D1649" s="8" t="s">
        <v>1337</v>
      </c>
      <c r="E1649" s="9" t="s">
        <v>1337</v>
      </c>
      <c r="F1649" s="10" t="s">
        <v>1416</v>
      </c>
      <c r="G1649" s="10">
        <v>1</v>
      </c>
      <c r="H1649" s="11">
        <v>0</v>
      </c>
      <c r="I1649" s="11">
        <v>15</v>
      </c>
      <c r="J1649" s="14" t="s">
        <v>1310</v>
      </c>
      <c r="K1649" s="15"/>
      <c r="L1649" s="16">
        <v>43831</v>
      </c>
    </row>
    <row r="1650" ht="21" customHeight="1" spans="1:12">
      <c r="A1650" s="6"/>
      <c r="B1650" s="7"/>
      <c r="C1650" s="8" t="s">
        <v>1417</v>
      </c>
      <c r="D1650" s="8" t="s">
        <v>1418</v>
      </c>
      <c r="E1650" s="9" t="s">
        <v>2411</v>
      </c>
      <c r="F1650" s="10" t="s">
        <v>1416</v>
      </c>
      <c r="G1650" s="10">
        <v>1</v>
      </c>
      <c r="H1650" s="11">
        <v>0</v>
      </c>
      <c r="I1650" s="11">
        <v>28</v>
      </c>
      <c r="J1650" s="14" t="s">
        <v>1310</v>
      </c>
      <c r="K1650" s="15"/>
      <c r="L1650" s="16">
        <v>43831</v>
      </c>
    </row>
    <row r="1651" ht="24.95" customHeight="1" spans="1:12">
      <c r="A1651" s="6"/>
      <c r="B1651" s="7"/>
      <c r="C1651" s="8" t="s">
        <v>1352</v>
      </c>
      <c r="D1651" s="8" t="s">
        <v>1353</v>
      </c>
      <c r="E1651" s="9" t="s">
        <v>1353</v>
      </c>
      <c r="F1651" s="10" t="s">
        <v>1416</v>
      </c>
      <c r="G1651" s="10">
        <v>1</v>
      </c>
      <c r="H1651" s="11">
        <v>0</v>
      </c>
      <c r="I1651" s="11">
        <v>7</v>
      </c>
      <c r="J1651" s="14" t="s">
        <v>1310</v>
      </c>
      <c r="K1651" s="15"/>
      <c r="L1651" s="16">
        <v>43831</v>
      </c>
    </row>
    <row r="1652" ht="30" customHeight="1" spans="1:12">
      <c r="A1652" s="6"/>
      <c r="B1652" s="7"/>
      <c r="C1652" s="8" t="s">
        <v>1363</v>
      </c>
      <c r="D1652" s="8" t="s">
        <v>1364</v>
      </c>
      <c r="E1652" s="9" t="s">
        <v>2412</v>
      </c>
      <c r="F1652" s="10" t="s">
        <v>1309</v>
      </c>
      <c r="G1652" s="10">
        <v>1</v>
      </c>
      <c r="H1652" s="11">
        <v>0</v>
      </c>
      <c r="I1652" s="11">
        <v>0.5</v>
      </c>
      <c r="J1652" s="14" t="s">
        <v>1310</v>
      </c>
      <c r="K1652" s="15"/>
      <c r="L1652" s="16">
        <v>43831</v>
      </c>
    </row>
    <row r="1653" ht="27" customHeight="1" spans="1:12">
      <c r="A1653" s="6"/>
      <c r="B1653" s="7"/>
      <c r="C1653" s="8" t="s">
        <v>1377</v>
      </c>
      <c r="D1653" s="8" t="s">
        <v>1378</v>
      </c>
      <c r="E1653" s="9" t="s">
        <v>2413</v>
      </c>
      <c r="F1653" s="10" t="s">
        <v>1309</v>
      </c>
      <c r="G1653" s="10">
        <v>2</v>
      </c>
      <c r="H1653" s="11">
        <v>0</v>
      </c>
      <c r="I1653" s="11">
        <v>0.5</v>
      </c>
      <c r="J1653" s="14" t="s">
        <v>1310</v>
      </c>
      <c r="K1653" s="15"/>
      <c r="L1653" s="16">
        <v>43831</v>
      </c>
    </row>
    <row r="1654" ht="22.7" customHeight="1" spans="1:12">
      <c r="A1654" s="6"/>
      <c r="B1654" s="7"/>
      <c r="C1654" s="8" t="s">
        <v>1327</v>
      </c>
      <c r="D1654" s="8" t="s">
        <v>1328</v>
      </c>
      <c r="E1654" s="9" t="s">
        <v>2414</v>
      </c>
      <c r="F1654" s="10" t="s">
        <v>1309</v>
      </c>
      <c r="G1654" s="10">
        <v>2</v>
      </c>
      <c r="H1654" s="11">
        <v>0</v>
      </c>
      <c r="I1654" s="11">
        <v>0.32</v>
      </c>
      <c r="J1654" s="14" t="s">
        <v>1310</v>
      </c>
      <c r="K1654" s="15"/>
      <c r="L1654" s="16">
        <v>43831</v>
      </c>
    </row>
    <row r="1655" ht="54" customHeight="1" spans="1:12">
      <c r="A1655" s="6"/>
      <c r="B1655" s="7" t="s">
        <v>2415</v>
      </c>
      <c r="C1655" s="8" t="s">
        <v>1384</v>
      </c>
      <c r="D1655" s="8" t="s">
        <v>1385</v>
      </c>
      <c r="E1655" s="9" t="s">
        <v>2416</v>
      </c>
      <c r="F1655" s="10" t="s">
        <v>1416</v>
      </c>
      <c r="G1655" s="10">
        <v>1</v>
      </c>
      <c r="H1655" s="11">
        <v>0.01</v>
      </c>
      <c r="I1655" s="11">
        <v>50</v>
      </c>
      <c r="J1655" s="14" t="s">
        <v>1633</v>
      </c>
      <c r="K1655" s="15" t="s">
        <v>2417</v>
      </c>
      <c r="L1655" s="16">
        <v>43831</v>
      </c>
    </row>
    <row r="1656" ht="44.1" customHeight="1" spans="1:12">
      <c r="A1656" s="6"/>
      <c r="B1656" s="7" t="s">
        <v>2418</v>
      </c>
      <c r="C1656" s="8" t="s">
        <v>1384</v>
      </c>
      <c r="D1656" s="8" t="s">
        <v>1385</v>
      </c>
      <c r="E1656" s="9" t="s">
        <v>2416</v>
      </c>
      <c r="F1656" s="10" t="s">
        <v>1416</v>
      </c>
      <c r="G1656" s="10">
        <v>1</v>
      </c>
      <c r="H1656" s="11">
        <v>0</v>
      </c>
      <c r="I1656" s="11">
        <v>35</v>
      </c>
      <c r="J1656" s="14" t="s">
        <v>1310</v>
      </c>
      <c r="K1656" s="15"/>
      <c r="L1656" s="16">
        <v>43983</v>
      </c>
    </row>
    <row r="1657" ht="17.1" customHeight="1" spans="1:12">
      <c r="A1657" s="6" t="s">
        <v>370</v>
      </c>
      <c r="B1657" s="7" t="s">
        <v>1305</v>
      </c>
      <c r="C1657" s="8" t="s">
        <v>1323</v>
      </c>
      <c r="D1657" s="8" t="s">
        <v>1324</v>
      </c>
      <c r="E1657" s="9" t="s">
        <v>1433</v>
      </c>
      <c r="F1657" s="10" t="s">
        <v>1326</v>
      </c>
      <c r="G1657" s="10">
        <v>3</v>
      </c>
      <c r="H1657" s="11">
        <v>0</v>
      </c>
      <c r="I1657" s="11">
        <v>0.09</v>
      </c>
      <c r="J1657" s="14" t="s">
        <v>1310</v>
      </c>
      <c r="K1657" s="15"/>
      <c r="L1657" s="16">
        <v>43831</v>
      </c>
    </row>
    <row r="1658" ht="18" customHeight="1" spans="1:12">
      <c r="A1658" s="6"/>
      <c r="B1658" s="7"/>
      <c r="C1658" s="8" t="s">
        <v>1811</v>
      </c>
      <c r="D1658" s="8" t="s">
        <v>1812</v>
      </c>
      <c r="E1658" s="9" t="s">
        <v>1319</v>
      </c>
      <c r="F1658" s="10" t="s">
        <v>1309</v>
      </c>
      <c r="G1658" s="10">
        <v>2</v>
      </c>
      <c r="H1658" s="11">
        <v>0</v>
      </c>
      <c r="I1658" s="11">
        <v>1.1</v>
      </c>
      <c r="J1658" s="14" t="s">
        <v>1310</v>
      </c>
      <c r="K1658" s="15"/>
      <c r="L1658" s="16">
        <v>43831</v>
      </c>
    </row>
    <row r="1659" ht="18" customHeight="1" spans="1:12">
      <c r="A1659" s="6"/>
      <c r="B1659" s="7"/>
      <c r="C1659" s="8" t="s">
        <v>1404</v>
      </c>
      <c r="D1659" s="8" t="s">
        <v>1405</v>
      </c>
      <c r="E1659" s="9" t="s">
        <v>1769</v>
      </c>
      <c r="F1659" s="10" t="s">
        <v>1309</v>
      </c>
      <c r="G1659" s="10">
        <v>2</v>
      </c>
      <c r="H1659" s="11">
        <v>0</v>
      </c>
      <c r="I1659" s="11">
        <v>0.8</v>
      </c>
      <c r="J1659" s="14" t="s">
        <v>1310</v>
      </c>
      <c r="K1659" s="15"/>
      <c r="L1659" s="16">
        <v>43831</v>
      </c>
    </row>
    <row r="1660" ht="36" customHeight="1" spans="1:12">
      <c r="A1660" s="6"/>
      <c r="B1660" s="7"/>
      <c r="C1660" s="8" t="s">
        <v>2200</v>
      </c>
      <c r="D1660" s="8" t="s">
        <v>2201</v>
      </c>
      <c r="E1660" s="9" t="s">
        <v>2419</v>
      </c>
      <c r="F1660" s="10" t="s">
        <v>1313</v>
      </c>
      <c r="G1660" s="10">
        <v>1</v>
      </c>
      <c r="H1660" s="11">
        <v>0</v>
      </c>
      <c r="I1660" s="11">
        <v>0.2</v>
      </c>
      <c r="J1660" s="14" t="s">
        <v>1310</v>
      </c>
      <c r="K1660" s="15"/>
      <c r="L1660" s="16">
        <v>43831</v>
      </c>
    </row>
    <row r="1661" ht="17.1" customHeight="1" spans="1:12">
      <c r="A1661" s="6"/>
      <c r="B1661" s="7"/>
      <c r="C1661" s="8" t="s">
        <v>1400</v>
      </c>
      <c r="D1661" s="8" t="s">
        <v>1401</v>
      </c>
      <c r="E1661" s="9" t="s">
        <v>1523</v>
      </c>
      <c r="F1661" s="10" t="s">
        <v>1309</v>
      </c>
      <c r="G1661" s="10">
        <v>1</v>
      </c>
      <c r="H1661" s="11">
        <v>0</v>
      </c>
      <c r="I1661" s="11">
        <v>0.1</v>
      </c>
      <c r="J1661" s="14" t="s">
        <v>1310</v>
      </c>
      <c r="K1661" s="15"/>
      <c r="L1661" s="16">
        <v>43831</v>
      </c>
    </row>
    <row r="1662" ht="22.7" customHeight="1" spans="1:12">
      <c r="A1662" s="6"/>
      <c r="B1662" s="7"/>
      <c r="C1662" s="8" t="s">
        <v>1338</v>
      </c>
      <c r="D1662" s="8" t="s">
        <v>1339</v>
      </c>
      <c r="E1662" s="9" t="s">
        <v>1376</v>
      </c>
      <c r="F1662" s="10" t="s">
        <v>1341</v>
      </c>
      <c r="G1662" s="10">
        <v>5</v>
      </c>
      <c r="H1662" s="11">
        <v>0</v>
      </c>
      <c r="I1662" s="11">
        <v>0.05</v>
      </c>
      <c r="J1662" s="14" t="s">
        <v>1310</v>
      </c>
      <c r="K1662" s="15"/>
      <c r="L1662" s="16">
        <v>43831</v>
      </c>
    </row>
    <row r="1663" ht="24" customHeight="1" spans="1:12">
      <c r="A1663" s="6" t="s">
        <v>372</v>
      </c>
      <c r="B1663" s="7" t="s">
        <v>1378</v>
      </c>
      <c r="C1663" s="8" t="s">
        <v>1377</v>
      </c>
      <c r="D1663" s="8" t="s">
        <v>1378</v>
      </c>
      <c r="E1663" s="9" t="s">
        <v>2413</v>
      </c>
      <c r="F1663" s="10" t="s">
        <v>1309</v>
      </c>
      <c r="G1663" s="10">
        <v>2</v>
      </c>
      <c r="H1663" s="11">
        <v>0</v>
      </c>
      <c r="I1663" s="11">
        <v>2</v>
      </c>
      <c r="J1663" s="14" t="s">
        <v>1633</v>
      </c>
      <c r="K1663" s="15"/>
      <c r="L1663" s="16">
        <v>43831</v>
      </c>
    </row>
    <row r="1664" ht="24.2" customHeight="1" spans="1:12">
      <c r="A1664" s="6"/>
      <c r="B1664" s="7" t="s">
        <v>1364</v>
      </c>
      <c r="C1664" s="8" t="s">
        <v>1363</v>
      </c>
      <c r="D1664" s="8" t="s">
        <v>1364</v>
      </c>
      <c r="E1664" s="9" t="s">
        <v>2412</v>
      </c>
      <c r="F1664" s="10" t="s">
        <v>1309</v>
      </c>
      <c r="G1664" s="10">
        <v>1</v>
      </c>
      <c r="H1664" s="11">
        <v>0</v>
      </c>
      <c r="I1664" s="11">
        <v>0.5</v>
      </c>
      <c r="J1664" s="14" t="s">
        <v>1633</v>
      </c>
      <c r="K1664" s="15"/>
      <c r="L1664" s="16">
        <v>43831</v>
      </c>
    </row>
    <row r="1665" ht="24.2" customHeight="1" spans="1:12">
      <c r="A1665" s="6"/>
      <c r="B1665" s="7" t="s">
        <v>1353</v>
      </c>
      <c r="C1665" s="8" t="s">
        <v>1352</v>
      </c>
      <c r="D1665" s="8" t="s">
        <v>1353</v>
      </c>
      <c r="E1665" s="9" t="s">
        <v>1353</v>
      </c>
      <c r="F1665" s="10" t="s">
        <v>1416</v>
      </c>
      <c r="G1665" s="10">
        <v>1</v>
      </c>
      <c r="H1665" s="11">
        <v>0</v>
      </c>
      <c r="I1665" s="11">
        <v>7</v>
      </c>
      <c r="J1665" s="14" t="s">
        <v>1633</v>
      </c>
      <c r="K1665" s="15"/>
      <c r="L1665" s="16">
        <v>43831</v>
      </c>
    </row>
    <row r="1666" ht="24.2" customHeight="1" spans="1:12">
      <c r="A1666" s="6"/>
      <c r="B1666" s="7" t="s">
        <v>2420</v>
      </c>
      <c r="C1666" s="8" t="s">
        <v>1417</v>
      </c>
      <c r="D1666" s="8" t="s">
        <v>1418</v>
      </c>
      <c r="E1666" s="9" t="s">
        <v>2411</v>
      </c>
      <c r="F1666" s="10" t="s">
        <v>1416</v>
      </c>
      <c r="G1666" s="10">
        <v>1</v>
      </c>
      <c r="H1666" s="11">
        <v>0</v>
      </c>
      <c r="I1666" s="11">
        <v>28</v>
      </c>
      <c r="J1666" s="14" t="s">
        <v>1633</v>
      </c>
      <c r="K1666" s="15"/>
      <c r="L1666" s="16">
        <v>43831</v>
      </c>
    </row>
    <row r="1667" ht="24.2" customHeight="1" spans="1:12">
      <c r="A1667" s="6"/>
      <c r="B1667" s="7" t="s">
        <v>1337</v>
      </c>
      <c r="C1667" s="8" t="s">
        <v>1336</v>
      </c>
      <c r="D1667" s="8" t="s">
        <v>1337</v>
      </c>
      <c r="E1667" s="9" t="s">
        <v>1337</v>
      </c>
      <c r="F1667" s="10" t="s">
        <v>1416</v>
      </c>
      <c r="G1667" s="10">
        <v>1</v>
      </c>
      <c r="H1667" s="11">
        <v>0</v>
      </c>
      <c r="I1667" s="11">
        <v>16</v>
      </c>
      <c r="J1667" s="14" t="s">
        <v>1633</v>
      </c>
      <c r="K1667" s="15"/>
      <c r="L1667" s="16">
        <v>43831</v>
      </c>
    </row>
    <row r="1668" ht="24.2" customHeight="1" spans="1:12">
      <c r="A1668" s="6"/>
      <c r="B1668" s="7" t="s">
        <v>2421</v>
      </c>
      <c r="C1668" s="8" t="s">
        <v>1311</v>
      </c>
      <c r="D1668" s="8" t="s">
        <v>1312</v>
      </c>
      <c r="E1668" s="9" t="s">
        <v>2422</v>
      </c>
      <c r="F1668" s="10" t="s">
        <v>1416</v>
      </c>
      <c r="G1668" s="10">
        <v>1</v>
      </c>
      <c r="H1668" s="11">
        <v>0</v>
      </c>
      <c r="I1668" s="11">
        <v>17</v>
      </c>
      <c r="J1668" s="14" t="s">
        <v>1633</v>
      </c>
      <c r="K1668" s="15"/>
      <c r="L1668" s="16">
        <v>43831</v>
      </c>
    </row>
    <row r="1669" ht="29.1" customHeight="1" spans="1:12">
      <c r="A1669" s="6"/>
      <c r="B1669" s="7" t="s">
        <v>1358</v>
      </c>
      <c r="C1669" s="8" t="s">
        <v>1357</v>
      </c>
      <c r="D1669" s="8" t="s">
        <v>1358</v>
      </c>
      <c r="E1669" s="9" t="s">
        <v>2162</v>
      </c>
      <c r="F1669" s="10" t="s">
        <v>1416</v>
      </c>
      <c r="G1669" s="10">
        <v>1</v>
      </c>
      <c r="H1669" s="11">
        <v>0</v>
      </c>
      <c r="I1669" s="11">
        <v>2.5</v>
      </c>
      <c r="J1669" s="14" t="s">
        <v>1633</v>
      </c>
      <c r="K1669" s="15"/>
      <c r="L1669" s="16">
        <v>43831</v>
      </c>
    </row>
    <row r="1670" ht="24.2" customHeight="1" spans="1:12">
      <c r="A1670" s="6"/>
      <c r="B1670" s="7" t="s">
        <v>1413</v>
      </c>
      <c r="C1670" s="8" t="s">
        <v>1412</v>
      </c>
      <c r="D1670" s="8" t="s">
        <v>1413</v>
      </c>
      <c r="E1670" s="9" t="s">
        <v>2423</v>
      </c>
      <c r="F1670" s="10" t="s">
        <v>1416</v>
      </c>
      <c r="G1670" s="10">
        <v>1</v>
      </c>
      <c r="H1670" s="11">
        <v>0</v>
      </c>
      <c r="I1670" s="11">
        <v>2.5</v>
      </c>
      <c r="J1670" s="14" t="s">
        <v>1633</v>
      </c>
      <c r="K1670" s="15"/>
      <c r="L1670" s="16">
        <v>43831</v>
      </c>
    </row>
    <row r="1671" ht="33.95" customHeight="1" spans="1:12">
      <c r="A1671" s="6"/>
      <c r="B1671" s="7" t="s">
        <v>2424</v>
      </c>
      <c r="C1671" s="8" t="s">
        <v>1421</v>
      </c>
      <c r="D1671" s="8" t="s">
        <v>1422</v>
      </c>
      <c r="E1671" s="9" t="s">
        <v>2403</v>
      </c>
      <c r="F1671" s="10" t="s">
        <v>1416</v>
      </c>
      <c r="G1671" s="10">
        <v>1</v>
      </c>
      <c r="H1671" s="11">
        <v>0</v>
      </c>
      <c r="I1671" s="11">
        <v>3</v>
      </c>
      <c r="J1671" s="14" t="s">
        <v>1633</v>
      </c>
      <c r="K1671" s="15"/>
      <c r="L1671" s="16">
        <v>43831</v>
      </c>
    </row>
    <row r="1672" ht="24.2" customHeight="1" spans="1:12">
      <c r="A1672" s="6"/>
      <c r="B1672" s="7" t="s">
        <v>1324</v>
      </c>
      <c r="C1672" s="8" t="s">
        <v>1323</v>
      </c>
      <c r="D1672" s="8" t="s">
        <v>1324</v>
      </c>
      <c r="E1672" s="9" t="s">
        <v>1433</v>
      </c>
      <c r="F1672" s="10" t="s">
        <v>1326</v>
      </c>
      <c r="G1672" s="10">
        <v>50</v>
      </c>
      <c r="H1672" s="11">
        <v>0</v>
      </c>
      <c r="I1672" s="11">
        <v>2</v>
      </c>
      <c r="J1672" s="14" t="s">
        <v>1633</v>
      </c>
      <c r="K1672" s="15"/>
      <c r="L1672" s="16">
        <v>43831</v>
      </c>
    </row>
    <row r="1673" ht="24.2" customHeight="1" spans="1:12">
      <c r="A1673" s="6"/>
      <c r="B1673" s="7" t="s">
        <v>1339</v>
      </c>
      <c r="C1673" s="8" t="s">
        <v>1338</v>
      </c>
      <c r="D1673" s="8" t="s">
        <v>1339</v>
      </c>
      <c r="E1673" s="9" t="s">
        <v>1339</v>
      </c>
      <c r="F1673" s="10" t="s">
        <v>1313</v>
      </c>
      <c r="G1673" s="10">
        <v>1</v>
      </c>
      <c r="H1673" s="11">
        <v>0</v>
      </c>
      <c r="I1673" s="11">
        <v>4</v>
      </c>
      <c r="J1673" s="14" t="s">
        <v>1633</v>
      </c>
      <c r="K1673" s="15"/>
      <c r="L1673" s="16">
        <v>43831</v>
      </c>
    </row>
    <row r="1674" ht="24.2" customHeight="1" spans="1:12">
      <c r="A1674" s="6"/>
      <c r="B1674" s="7" t="s">
        <v>2425</v>
      </c>
      <c r="C1674" s="8" t="s">
        <v>1384</v>
      </c>
      <c r="D1674" s="8" t="s">
        <v>1385</v>
      </c>
      <c r="E1674" s="9" t="s">
        <v>2426</v>
      </c>
      <c r="F1674" s="10" t="s">
        <v>2427</v>
      </c>
      <c r="G1674" s="10">
        <v>1</v>
      </c>
      <c r="H1674" s="11">
        <v>0.01</v>
      </c>
      <c r="I1674" s="11">
        <v>55</v>
      </c>
      <c r="J1674" s="14" t="s">
        <v>1633</v>
      </c>
      <c r="K1674" s="15"/>
      <c r="L1674" s="16">
        <v>43831</v>
      </c>
    </row>
    <row r="1675" ht="33.95" customHeight="1" spans="1:12">
      <c r="A1675" s="6"/>
      <c r="B1675" s="7" t="s">
        <v>2428</v>
      </c>
      <c r="C1675" s="8" t="s">
        <v>1414</v>
      </c>
      <c r="D1675" s="8" t="s">
        <v>1415</v>
      </c>
      <c r="E1675" s="9" t="s">
        <v>2428</v>
      </c>
      <c r="F1675" s="10" t="s">
        <v>1416</v>
      </c>
      <c r="G1675" s="10">
        <v>1</v>
      </c>
      <c r="H1675" s="11">
        <v>0</v>
      </c>
      <c r="I1675" s="11">
        <v>12</v>
      </c>
      <c r="J1675" s="14" t="s">
        <v>1633</v>
      </c>
      <c r="K1675" s="15"/>
      <c r="L1675" s="16">
        <v>43831</v>
      </c>
    </row>
    <row r="1676" ht="24.2" customHeight="1" spans="1:12">
      <c r="A1676" s="6"/>
      <c r="B1676" s="7" t="s">
        <v>2429</v>
      </c>
      <c r="C1676" s="8" t="s">
        <v>1444</v>
      </c>
      <c r="D1676" s="8" t="s">
        <v>1445</v>
      </c>
      <c r="E1676" s="9" t="s">
        <v>2430</v>
      </c>
      <c r="F1676" s="10" t="s">
        <v>1416</v>
      </c>
      <c r="G1676" s="10">
        <v>1</v>
      </c>
      <c r="H1676" s="11">
        <v>0</v>
      </c>
      <c r="I1676" s="11">
        <v>5</v>
      </c>
      <c r="J1676" s="14" t="s">
        <v>1633</v>
      </c>
      <c r="K1676" s="15"/>
      <c r="L1676" s="16">
        <v>43831</v>
      </c>
    </row>
    <row r="1677" ht="24.2" customHeight="1" spans="1:12">
      <c r="A1677" s="6"/>
      <c r="B1677" s="7" t="s">
        <v>1328</v>
      </c>
      <c r="C1677" s="8" t="s">
        <v>1327</v>
      </c>
      <c r="D1677" s="8" t="s">
        <v>1328</v>
      </c>
      <c r="E1677" s="9" t="s">
        <v>2414</v>
      </c>
      <c r="F1677" s="10" t="s">
        <v>1309</v>
      </c>
      <c r="G1677" s="10">
        <v>2</v>
      </c>
      <c r="H1677" s="11">
        <v>0</v>
      </c>
      <c r="I1677" s="11">
        <v>0.32</v>
      </c>
      <c r="J1677" s="14" t="s">
        <v>1633</v>
      </c>
      <c r="K1677" s="15"/>
      <c r="L1677" s="16">
        <v>43831</v>
      </c>
    </row>
    <row r="1678" ht="24.2" customHeight="1" spans="1:12">
      <c r="A1678" s="6"/>
      <c r="B1678" s="7" t="s">
        <v>1334</v>
      </c>
      <c r="C1678" s="8" t="s">
        <v>1333</v>
      </c>
      <c r="D1678" s="8" t="s">
        <v>1334</v>
      </c>
      <c r="E1678" s="9" t="s">
        <v>2409</v>
      </c>
      <c r="F1678" s="10" t="s">
        <v>1309</v>
      </c>
      <c r="G1678" s="10">
        <v>2</v>
      </c>
      <c r="H1678" s="11">
        <v>0</v>
      </c>
      <c r="I1678" s="11">
        <v>0.56</v>
      </c>
      <c r="J1678" s="14" t="s">
        <v>1633</v>
      </c>
      <c r="K1678" s="15"/>
      <c r="L1678" s="16">
        <v>43831</v>
      </c>
    </row>
    <row r="1679" ht="24.2" customHeight="1" spans="1:12">
      <c r="A1679" s="6"/>
      <c r="B1679" s="7" t="s">
        <v>2431</v>
      </c>
      <c r="C1679" s="8" t="s">
        <v>1306</v>
      </c>
      <c r="D1679" s="8" t="s">
        <v>1307</v>
      </c>
      <c r="E1679" s="9" t="s">
        <v>2408</v>
      </c>
      <c r="F1679" s="10" t="s">
        <v>1309</v>
      </c>
      <c r="G1679" s="10">
        <v>2</v>
      </c>
      <c r="H1679" s="11">
        <v>0</v>
      </c>
      <c r="I1679" s="11">
        <v>0.24</v>
      </c>
      <c r="J1679" s="14" t="s">
        <v>1633</v>
      </c>
      <c r="K1679" s="15"/>
      <c r="L1679" s="16">
        <v>43831</v>
      </c>
    </row>
    <row r="1680" ht="24.2" customHeight="1" spans="1:12">
      <c r="A1680" s="6"/>
      <c r="B1680" s="7" t="s">
        <v>1349</v>
      </c>
      <c r="C1680" s="8" t="s">
        <v>1348</v>
      </c>
      <c r="D1680" s="8" t="s">
        <v>1349</v>
      </c>
      <c r="E1680" s="9" t="s">
        <v>2407</v>
      </c>
      <c r="F1680" s="10" t="s">
        <v>1309</v>
      </c>
      <c r="G1680" s="10">
        <v>2</v>
      </c>
      <c r="H1680" s="11">
        <v>0</v>
      </c>
      <c r="I1680" s="11">
        <v>0.96</v>
      </c>
      <c r="J1680" s="14" t="s">
        <v>1633</v>
      </c>
      <c r="K1680" s="15"/>
      <c r="L1680" s="16">
        <v>43831</v>
      </c>
    </row>
    <row r="1681" ht="24.2" customHeight="1" spans="1:12">
      <c r="A1681" s="6"/>
      <c r="B1681" s="7" t="s">
        <v>2432</v>
      </c>
      <c r="C1681" s="8" t="s">
        <v>1655</v>
      </c>
      <c r="D1681" s="8" t="s">
        <v>1656</v>
      </c>
      <c r="E1681" s="9" t="s">
        <v>2432</v>
      </c>
      <c r="F1681" s="10" t="s">
        <v>2433</v>
      </c>
      <c r="G1681" s="10">
        <v>1</v>
      </c>
      <c r="H1681" s="11">
        <v>0</v>
      </c>
      <c r="I1681" s="11">
        <v>8</v>
      </c>
      <c r="J1681" s="14" t="s">
        <v>1633</v>
      </c>
      <c r="K1681" s="15"/>
      <c r="L1681" s="16">
        <v>43831</v>
      </c>
    </row>
    <row r="1682" ht="24.2" customHeight="1" spans="1:12">
      <c r="A1682" s="6"/>
      <c r="B1682" s="7" t="s">
        <v>1461</v>
      </c>
      <c r="C1682" s="8" t="s">
        <v>1460</v>
      </c>
      <c r="D1682" s="8" t="s">
        <v>1461</v>
      </c>
      <c r="E1682" s="9" t="s">
        <v>2405</v>
      </c>
      <c r="F1682" s="10" t="s">
        <v>1309</v>
      </c>
      <c r="G1682" s="10">
        <v>2</v>
      </c>
      <c r="H1682" s="11">
        <v>0</v>
      </c>
      <c r="I1682" s="11">
        <v>0.36</v>
      </c>
      <c r="J1682" s="14" t="s">
        <v>1633</v>
      </c>
      <c r="K1682" s="15"/>
      <c r="L1682" s="16">
        <v>43831</v>
      </c>
    </row>
    <row r="1683" ht="24.2" customHeight="1" spans="1:12">
      <c r="A1683" s="6"/>
      <c r="B1683" s="7" t="s">
        <v>2434</v>
      </c>
      <c r="C1683" s="8" t="s">
        <v>1345</v>
      </c>
      <c r="D1683" s="8" t="s">
        <v>1346</v>
      </c>
      <c r="E1683" s="9" t="s">
        <v>2406</v>
      </c>
      <c r="F1683" s="10" t="s">
        <v>1309</v>
      </c>
      <c r="G1683" s="10">
        <v>2</v>
      </c>
      <c r="H1683" s="11">
        <v>0</v>
      </c>
      <c r="I1683" s="11">
        <v>0.7</v>
      </c>
      <c r="J1683" s="14" t="s">
        <v>1633</v>
      </c>
      <c r="K1683" s="15"/>
      <c r="L1683" s="16">
        <v>43831</v>
      </c>
    </row>
    <row r="1684" ht="30" customHeight="1" spans="1:12">
      <c r="A1684" s="6" t="s">
        <v>374</v>
      </c>
      <c r="B1684" s="7" t="s">
        <v>1305</v>
      </c>
      <c r="C1684" s="8" t="s">
        <v>1318</v>
      </c>
      <c r="D1684" s="8" t="s">
        <v>1319</v>
      </c>
      <c r="E1684" s="9" t="s">
        <v>2435</v>
      </c>
      <c r="F1684" s="10" t="s">
        <v>1309</v>
      </c>
      <c r="G1684" s="10">
        <v>10</v>
      </c>
      <c r="H1684" s="11">
        <v>0</v>
      </c>
      <c r="I1684" s="11">
        <v>8</v>
      </c>
      <c r="J1684" s="14" t="s">
        <v>1310</v>
      </c>
      <c r="K1684" s="15"/>
      <c r="L1684" s="16">
        <v>43862</v>
      </c>
    </row>
    <row r="1685" ht="17.1" customHeight="1" spans="1:12">
      <c r="A1685" s="6"/>
      <c r="B1685" s="7"/>
      <c r="C1685" s="8" t="s">
        <v>1320</v>
      </c>
      <c r="D1685" s="8" t="s">
        <v>1321</v>
      </c>
      <c r="E1685" s="9" t="s">
        <v>1595</v>
      </c>
      <c r="F1685" s="10" t="s">
        <v>1373</v>
      </c>
      <c r="G1685" s="10">
        <v>1</v>
      </c>
      <c r="H1685" s="11">
        <v>0</v>
      </c>
      <c r="I1685" s="11">
        <v>0.3</v>
      </c>
      <c r="J1685" s="14" t="s">
        <v>1310</v>
      </c>
      <c r="K1685" s="15"/>
      <c r="L1685" s="16">
        <v>43862</v>
      </c>
    </row>
    <row r="1686" ht="24.2" customHeight="1" spans="1:12">
      <c r="A1686" s="6"/>
      <c r="B1686" s="7"/>
      <c r="C1686" s="8" t="s">
        <v>1363</v>
      </c>
      <c r="D1686" s="8" t="s">
        <v>1364</v>
      </c>
      <c r="E1686" s="9" t="s">
        <v>2436</v>
      </c>
      <c r="F1686" s="10" t="s">
        <v>1309</v>
      </c>
      <c r="G1686" s="10">
        <v>1</v>
      </c>
      <c r="H1686" s="11">
        <v>0</v>
      </c>
      <c r="I1686" s="11">
        <v>0.45</v>
      </c>
      <c r="J1686" s="14" t="s">
        <v>1310</v>
      </c>
      <c r="K1686" s="15"/>
      <c r="L1686" s="16">
        <v>43862</v>
      </c>
    </row>
    <row r="1687" ht="17.1" customHeight="1" spans="1:12">
      <c r="A1687" s="6"/>
      <c r="B1687" s="7"/>
      <c r="C1687" s="8" t="s">
        <v>1331</v>
      </c>
      <c r="D1687" s="8" t="s">
        <v>1332</v>
      </c>
      <c r="E1687" s="9" t="s">
        <v>1308</v>
      </c>
      <c r="F1687" s="10" t="s">
        <v>1309</v>
      </c>
      <c r="G1687" s="10">
        <v>3</v>
      </c>
      <c r="H1687" s="11">
        <v>0</v>
      </c>
      <c r="I1687" s="11">
        <v>2.4</v>
      </c>
      <c r="J1687" s="14" t="s">
        <v>1310</v>
      </c>
      <c r="K1687" s="15"/>
      <c r="L1687" s="16">
        <v>43831</v>
      </c>
    </row>
    <row r="1688" ht="17.1" customHeight="1" spans="1:12">
      <c r="A1688" s="6"/>
      <c r="B1688" s="7"/>
      <c r="C1688" s="8" t="s">
        <v>1338</v>
      </c>
      <c r="D1688" s="8" t="s">
        <v>1339</v>
      </c>
      <c r="E1688" s="9" t="s">
        <v>1308</v>
      </c>
      <c r="F1688" s="10" t="s">
        <v>1341</v>
      </c>
      <c r="G1688" s="10">
        <v>300</v>
      </c>
      <c r="H1688" s="11">
        <v>0</v>
      </c>
      <c r="I1688" s="11">
        <v>6</v>
      </c>
      <c r="J1688" s="14" t="s">
        <v>1310</v>
      </c>
      <c r="K1688" s="15"/>
      <c r="L1688" s="16">
        <v>43831</v>
      </c>
    </row>
    <row r="1689" ht="17.1" customHeight="1" spans="1:12">
      <c r="A1689" s="6"/>
      <c r="B1689" s="7"/>
      <c r="C1689" s="8" t="s">
        <v>1323</v>
      </c>
      <c r="D1689" s="8" t="s">
        <v>1324</v>
      </c>
      <c r="E1689" s="9" t="s">
        <v>1308</v>
      </c>
      <c r="F1689" s="10" t="s">
        <v>1326</v>
      </c>
      <c r="G1689" s="10">
        <v>200</v>
      </c>
      <c r="H1689" s="11">
        <v>0</v>
      </c>
      <c r="I1689" s="11">
        <v>8</v>
      </c>
      <c r="J1689" s="14" t="s">
        <v>1310</v>
      </c>
      <c r="K1689" s="15"/>
      <c r="L1689" s="16">
        <v>43831</v>
      </c>
    </row>
    <row r="1690" ht="24.2" customHeight="1" spans="1:12">
      <c r="A1690" s="6"/>
      <c r="B1690" s="7"/>
      <c r="C1690" s="8" t="s">
        <v>1357</v>
      </c>
      <c r="D1690" s="8" t="s">
        <v>1358</v>
      </c>
      <c r="E1690" s="9" t="s">
        <v>1308</v>
      </c>
      <c r="F1690" s="10" t="s">
        <v>1416</v>
      </c>
      <c r="G1690" s="10">
        <v>1</v>
      </c>
      <c r="H1690" s="11">
        <v>0</v>
      </c>
      <c r="I1690" s="11">
        <v>7</v>
      </c>
      <c r="J1690" s="14" t="s">
        <v>1310</v>
      </c>
      <c r="K1690" s="15"/>
      <c r="L1690" s="16">
        <v>43831</v>
      </c>
    </row>
    <row r="1691" ht="24.2" customHeight="1" spans="1:12">
      <c r="A1691" s="6"/>
      <c r="B1691" s="7"/>
      <c r="C1691" s="8" t="s">
        <v>1421</v>
      </c>
      <c r="D1691" s="8" t="s">
        <v>1422</v>
      </c>
      <c r="E1691" s="9" t="s">
        <v>1308</v>
      </c>
      <c r="F1691" s="10" t="s">
        <v>1416</v>
      </c>
      <c r="G1691" s="10">
        <v>1</v>
      </c>
      <c r="H1691" s="11">
        <v>0</v>
      </c>
      <c r="I1691" s="11">
        <v>2</v>
      </c>
      <c r="J1691" s="14" t="s">
        <v>1310</v>
      </c>
      <c r="K1691" s="15"/>
      <c r="L1691" s="16">
        <v>43831</v>
      </c>
    </row>
    <row r="1692" ht="17.1" customHeight="1" spans="1:12">
      <c r="A1692" s="6"/>
      <c r="B1692" s="7"/>
      <c r="C1692" s="8" t="s">
        <v>1336</v>
      </c>
      <c r="D1692" s="8" t="s">
        <v>1337</v>
      </c>
      <c r="E1692" s="9" t="s">
        <v>1308</v>
      </c>
      <c r="F1692" s="10" t="s">
        <v>1313</v>
      </c>
      <c r="G1692" s="10">
        <v>1</v>
      </c>
      <c r="H1692" s="11">
        <v>0</v>
      </c>
      <c r="I1692" s="11">
        <v>8</v>
      </c>
      <c r="J1692" s="14" t="s">
        <v>1310</v>
      </c>
      <c r="K1692" s="15"/>
      <c r="L1692" s="16">
        <v>43831</v>
      </c>
    </row>
    <row r="1693" ht="29.1" customHeight="1" spans="1:12">
      <c r="A1693" s="6"/>
      <c r="B1693" s="7"/>
      <c r="C1693" s="8" t="s">
        <v>1410</v>
      </c>
      <c r="D1693" s="8" t="s">
        <v>1411</v>
      </c>
      <c r="E1693" s="9" t="s">
        <v>2437</v>
      </c>
      <c r="F1693" s="10" t="s">
        <v>1416</v>
      </c>
      <c r="G1693" s="10">
        <v>1</v>
      </c>
      <c r="H1693" s="11">
        <v>0.04</v>
      </c>
      <c r="I1693" s="11">
        <v>357</v>
      </c>
      <c r="J1693" s="14" t="s">
        <v>1310</v>
      </c>
      <c r="K1693" s="15"/>
      <c r="L1693" s="16">
        <v>44044</v>
      </c>
    </row>
    <row r="1694" ht="17.1" customHeight="1" spans="1:12">
      <c r="A1694" s="6"/>
      <c r="B1694" s="7"/>
      <c r="C1694" s="8" t="s">
        <v>1342</v>
      </c>
      <c r="D1694" s="8" t="s">
        <v>1343</v>
      </c>
      <c r="E1694" s="9" t="s">
        <v>1667</v>
      </c>
      <c r="F1694" s="10" t="s">
        <v>1309</v>
      </c>
      <c r="G1694" s="10">
        <v>9</v>
      </c>
      <c r="H1694" s="11">
        <v>0</v>
      </c>
      <c r="I1694" s="11">
        <v>2.97</v>
      </c>
      <c r="J1694" s="14" t="s">
        <v>1310</v>
      </c>
      <c r="K1694" s="15"/>
      <c r="L1694" s="16">
        <v>43862</v>
      </c>
    </row>
    <row r="1695" ht="22.7" customHeight="1" spans="1:12">
      <c r="A1695" s="6"/>
      <c r="B1695" s="7"/>
      <c r="C1695" s="8"/>
      <c r="D1695" s="8"/>
      <c r="E1695" s="9" t="s">
        <v>2438</v>
      </c>
      <c r="F1695" s="10" t="s">
        <v>1309</v>
      </c>
      <c r="G1695" s="10">
        <v>6</v>
      </c>
      <c r="H1695" s="11">
        <v>0</v>
      </c>
      <c r="I1695" s="11">
        <v>3.72</v>
      </c>
      <c r="J1695" s="14" t="s">
        <v>1310</v>
      </c>
      <c r="K1695" s="15"/>
      <c r="L1695" s="16">
        <v>43831</v>
      </c>
    </row>
    <row r="1696" ht="27" customHeight="1" spans="1:12">
      <c r="A1696" s="6"/>
      <c r="B1696" s="7"/>
      <c r="C1696" s="8"/>
      <c r="D1696" s="8"/>
      <c r="E1696" s="9" t="s">
        <v>2439</v>
      </c>
      <c r="F1696" s="10" t="s">
        <v>1309</v>
      </c>
      <c r="G1696" s="10">
        <v>9</v>
      </c>
      <c r="H1696" s="11">
        <v>0</v>
      </c>
      <c r="I1696" s="11">
        <v>4.68</v>
      </c>
      <c r="J1696" s="14" t="s">
        <v>1310</v>
      </c>
      <c r="K1696" s="15"/>
      <c r="L1696" s="16">
        <v>43831</v>
      </c>
    </row>
    <row r="1697" ht="20.1" customHeight="1" spans="1:12">
      <c r="A1697" s="6"/>
      <c r="B1697" s="7"/>
      <c r="C1697" s="8"/>
      <c r="D1697" s="8"/>
      <c r="E1697" s="9" t="s">
        <v>2440</v>
      </c>
      <c r="F1697" s="10" t="s">
        <v>1309</v>
      </c>
      <c r="G1697" s="10">
        <v>16</v>
      </c>
      <c r="H1697" s="11">
        <v>0</v>
      </c>
      <c r="I1697" s="11">
        <v>12.8</v>
      </c>
      <c r="J1697" s="14" t="s">
        <v>1310</v>
      </c>
      <c r="K1697" s="15"/>
      <c r="L1697" s="16">
        <v>43862</v>
      </c>
    </row>
    <row r="1698" ht="17.1" customHeight="1" spans="1:12">
      <c r="A1698" s="6"/>
      <c r="B1698" s="7"/>
      <c r="C1698" s="8"/>
      <c r="D1698" s="8"/>
      <c r="E1698" s="9" t="s">
        <v>2441</v>
      </c>
      <c r="F1698" s="10" t="s">
        <v>1309</v>
      </c>
      <c r="G1698" s="10">
        <v>21</v>
      </c>
      <c r="H1698" s="11">
        <v>0</v>
      </c>
      <c r="I1698" s="11">
        <v>6.09</v>
      </c>
      <c r="J1698" s="14" t="s">
        <v>1310</v>
      </c>
      <c r="K1698" s="15"/>
      <c r="L1698" s="16">
        <v>43862</v>
      </c>
    </row>
    <row r="1699" ht="22.7" customHeight="1" spans="1:12">
      <c r="A1699" s="6"/>
      <c r="B1699" s="7"/>
      <c r="C1699" s="8" t="s">
        <v>2039</v>
      </c>
      <c r="D1699" s="8" t="s">
        <v>2040</v>
      </c>
      <c r="E1699" s="9" t="s">
        <v>2442</v>
      </c>
      <c r="F1699" s="10" t="s">
        <v>1309</v>
      </c>
      <c r="G1699" s="10">
        <v>10</v>
      </c>
      <c r="H1699" s="11">
        <v>0</v>
      </c>
      <c r="I1699" s="11">
        <v>40</v>
      </c>
      <c r="J1699" s="14" t="s">
        <v>1310</v>
      </c>
      <c r="K1699" s="15"/>
      <c r="L1699" s="16">
        <v>43891</v>
      </c>
    </row>
    <row r="1700" ht="17.1" customHeight="1" spans="1:12">
      <c r="A1700" s="6"/>
      <c r="B1700" s="7"/>
      <c r="C1700" s="8" t="s">
        <v>1456</v>
      </c>
      <c r="D1700" s="8" t="s">
        <v>1457</v>
      </c>
      <c r="E1700" s="9" t="s">
        <v>1308</v>
      </c>
      <c r="F1700" s="10" t="s">
        <v>1373</v>
      </c>
      <c r="G1700" s="10">
        <v>2</v>
      </c>
      <c r="H1700" s="11">
        <v>0</v>
      </c>
      <c r="I1700" s="11">
        <v>2</v>
      </c>
      <c r="J1700" s="14" t="s">
        <v>1310</v>
      </c>
      <c r="K1700" s="15"/>
      <c r="L1700" s="16">
        <v>43891</v>
      </c>
    </row>
    <row r="1701" ht="18.95" customHeight="1" spans="1:12">
      <c r="A1701" s="6" t="s">
        <v>376</v>
      </c>
      <c r="B1701" s="7" t="s">
        <v>1305</v>
      </c>
      <c r="C1701" s="8" t="s">
        <v>1352</v>
      </c>
      <c r="D1701" s="8" t="s">
        <v>1353</v>
      </c>
      <c r="E1701" s="9" t="s">
        <v>1595</v>
      </c>
      <c r="F1701" s="10" t="s">
        <v>1313</v>
      </c>
      <c r="G1701" s="10">
        <v>1</v>
      </c>
      <c r="H1701" s="11">
        <v>0</v>
      </c>
      <c r="I1701" s="11">
        <v>10</v>
      </c>
      <c r="J1701" s="14" t="s">
        <v>1310</v>
      </c>
      <c r="K1701" s="15"/>
      <c r="L1701" s="16">
        <v>43831</v>
      </c>
    </row>
    <row r="1702" ht="18.95" customHeight="1" spans="1:12">
      <c r="A1702" s="6"/>
      <c r="B1702" s="7"/>
      <c r="C1702" s="8" t="s">
        <v>1444</v>
      </c>
      <c r="D1702" s="8" t="s">
        <v>1445</v>
      </c>
      <c r="E1702" s="9" t="s">
        <v>1595</v>
      </c>
      <c r="F1702" s="10" t="s">
        <v>1313</v>
      </c>
      <c r="G1702" s="10">
        <v>1</v>
      </c>
      <c r="H1702" s="11">
        <v>0</v>
      </c>
      <c r="I1702" s="11">
        <v>20</v>
      </c>
      <c r="J1702" s="14" t="s">
        <v>1310</v>
      </c>
      <c r="K1702" s="15"/>
      <c r="L1702" s="16">
        <v>43831</v>
      </c>
    </row>
    <row r="1703" ht="30" customHeight="1" spans="1:12">
      <c r="A1703" s="6"/>
      <c r="B1703" s="7"/>
      <c r="C1703" s="8" t="s">
        <v>1421</v>
      </c>
      <c r="D1703" s="8" t="s">
        <v>1422</v>
      </c>
      <c r="E1703" s="9" t="s">
        <v>1595</v>
      </c>
      <c r="F1703" s="10" t="s">
        <v>1313</v>
      </c>
      <c r="G1703" s="10">
        <v>1</v>
      </c>
      <c r="H1703" s="11">
        <v>0</v>
      </c>
      <c r="I1703" s="11">
        <v>6</v>
      </c>
      <c r="J1703" s="14" t="s">
        <v>1310</v>
      </c>
      <c r="K1703" s="15"/>
      <c r="L1703" s="16">
        <v>43831</v>
      </c>
    </row>
    <row r="1704" ht="30" customHeight="1" spans="1:12">
      <c r="A1704" s="6"/>
      <c r="B1704" s="7"/>
      <c r="C1704" s="8" t="s">
        <v>1412</v>
      </c>
      <c r="D1704" s="8" t="s">
        <v>1413</v>
      </c>
      <c r="E1704" s="9" t="s">
        <v>1595</v>
      </c>
      <c r="F1704" s="10" t="s">
        <v>1313</v>
      </c>
      <c r="G1704" s="10">
        <v>1</v>
      </c>
      <c r="H1704" s="11">
        <v>0</v>
      </c>
      <c r="I1704" s="11">
        <v>10</v>
      </c>
      <c r="J1704" s="14" t="s">
        <v>1310</v>
      </c>
      <c r="K1704" s="15"/>
      <c r="L1704" s="16">
        <v>43831</v>
      </c>
    </row>
    <row r="1705" ht="17.1" customHeight="1" spans="1:12">
      <c r="A1705" s="6"/>
      <c r="B1705" s="7"/>
      <c r="C1705" s="8" t="s">
        <v>1414</v>
      </c>
      <c r="D1705" s="8" t="s">
        <v>1415</v>
      </c>
      <c r="E1705" s="9" t="s">
        <v>1595</v>
      </c>
      <c r="F1705" s="10" t="s">
        <v>1359</v>
      </c>
      <c r="G1705" s="10">
        <v>1</v>
      </c>
      <c r="H1705" s="11">
        <v>0</v>
      </c>
      <c r="I1705" s="11">
        <v>20</v>
      </c>
      <c r="J1705" s="14" t="s">
        <v>1310</v>
      </c>
      <c r="K1705" s="15"/>
      <c r="L1705" s="16">
        <v>43831</v>
      </c>
    </row>
    <row r="1706" ht="17.1" customHeight="1" spans="1:12">
      <c r="A1706" s="6"/>
      <c r="B1706" s="7"/>
      <c r="C1706" s="8" t="s">
        <v>1318</v>
      </c>
      <c r="D1706" s="8" t="s">
        <v>1319</v>
      </c>
      <c r="E1706" s="9" t="s">
        <v>1595</v>
      </c>
      <c r="F1706" s="10" t="s">
        <v>1313</v>
      </c>
      <c r="G1706" s="10">
        <v>1</v>
      </c>
      <c r="H1706" s="11">
        <v>0</v>
      </c>
      <c r="I1706" s="11">
        <v>15</v>
      </c>
      <c r="J1706" s="14" t="s">
        <v>1310</v>
      </c>
      <c r="K1706" s="15"/>
      <c r="L1706" s="16">
        <v>43831</v>
      </c>
    </row>
    <row r="1707" ht="17.1" customHeight="1" spans="1:12">
      <c r="A1707" s="6"/>
      <c r="B1707" s="7"/>
      <c r="C1707" s="8" t="s">
        <v>1345</v>
      </c>
      <c r="D1707" s="8" t="s">
        <v>1346</v>
      </c>
      <c r="E1707" s="9" t="s">
        <v>1595</v>
      </c>
      <c r="F1707" s="10" t="s">
        <v>1313</v>
      </c>
      <c r="G1707" s="10">
        <v>1</v>
      </c>
      <c r="H1707" s="11">
        <v>0</v>
      </c>
      <c r="I1707" s="11">
        <v>5</v>
      </c>
      <c r="J1707" s="14" t="s">
        <v>1310</v>
      </c>
      <c r="K1707" s="15"/>
      <c r="L1707" s="16">
        <v>43831</v>
      </c>
    </row>
    <row r="1708" ht="17.1" customHeight="1" spans="1:12">
      <c r="A1708" s="6"/>
      <c r="B1708" s="7"/>
      <c r="C1708" s="8" t="s">
        <v>1460</v>
      </c>
      <c r="D1708" s="8" t="s">
        <v>1461</v>
      </c>
      <c r="E1708" s="9" t="s">
        <v>1595</v>
      </c>
      <c r="F1708" s="10" t="s">
        <v>1313</v>
      </c>
      <c r="G1708" s="10">
        <v>1</v>
      </c>
      <c r="H1708" s="11">
        <v>0</v>
      </c>
      <c r="I1708" s="11">
        <v>5</v>
      </c>
      <c r="J1708" s="14" t="s">
        <v>1310</v>
      </c>
      <c r="K1708" s="15"/>
      <c r="L1708" s="16">
        <v>43831</v>
      </c>
    </row>
    <row r="1709" ht="17.1" customHeight="1" spans="1:12">
      <c r="A1709" s="6"/>
      <c r="B1709" s="7"/>
      <c r="C1709" s="8" t="s">
        <v>1348</v>
      </c>
      <c r="D1709" s="8" t="s">
        <v>1349</v>
      </c>
      <c r="E1709" s="9" t="s">
        <v>1595</v>
      </c>
      <c r="F1709" s="10" t="s">
        <v>1313</v>
      </c>
      <c r="G1709" s="10">
        <v>1</v>
      </c>
      <c r="H1709" s="11">
        <v>0</v>
      </c>
      <c r="I1709" s="11">
        <v>5</v>
      </c>
      <c r="J1709" s="14" t="s">
        <v>1310</v>
      </c>
      <c r="K1709" s="15"/>
      <c r="L1709" s="16">
        <v>43831</v>
      </c>
    </row>
    <row r="1710" ht="17.1" customHeight="1" spans="1:12">
      <c r="A1710" s="6"/>
      <c r="B1710" s="7"/>
      <c r="C1710" s="8" t="s">
        <v>1342</v>
      </c>
      <c r="D1710" s="8" t="s">
        <v>1343</v>
      </c>
      <c r="E1710" s="9" t="s">
        <v>1595</v>
      </c>
      <c r="F1710" s="10" t="s">
        <v>1313</v>
      </c>
      <c r="G1710" s="10">
        <v>1</v>
      </c>
      <c r="H1710" s="11">
        <v>0</v>
      </c>
      <c r="I1710" s="11">
        <v>5</v>
      </c>
      <c r="J1710" s="14" t="s">
        <v>1310</v>
      </c>
      <c r="K1710" s="15"/>
      <c r="L1710" s="16">
        <v>43831</v>
      </c>
    </row>
    <row r="1711" ht="17.1" customHeight="1" spans="1:12">
      <c r="A1711" s="6"/>
      <c r="B1711" s="7"/>
      <c r="C1711" s="8" t="s">
        <v>1316</v>
      </c>
      <c r="D1711" s="8" t="s">
        <v>1317</v>
      </c>
      <c r="E1711" s="9" t="s">
        <v>1595</v>
      </c>
      <c r="F1711" s="10" t="s">
        <v>1313</v>
      </c>
      <c r="G1711" s="10">
        <v>1</v>
      </c>
      <c r="H1711" s="11">
        <v>0</v>
      </c>
      <c r="I1711" s="11">
        <v>10</v>
      </c>
      <c r="J1711" s="14" t="s">
        <v>1310</v>
      </c>
      <c r="K1711" s="15"/>
      <c r="L1711" s="16">
        <v>43831</v>
      </c>
    </row>
    <row r="1712" ht="60" customHeight="1" spans="1:12">
      <c r="A1712" s="6"/>
      <c r="B1712" s="7"/>
      <c r="C1712" s="8" t="s">
        <v>2443</v>
      </c>
      <c r="D1712" s="8" t="s">
        <v>2444</v>
      </c>
      <c r="E1712" s="9" t="s">
        <v>2445</v>
      </c>
      <c r="F1712" s="10" t="s">
        <v>1359</v>
      </c>
      <c r="G1712" s="10">
        <v>2</v>
      </c>
      <c r="H1712" s="11">
        <v>0.02</v>
      </c>
      <c r="I1712" s="11">
        <v>400</v>
      </c>
      <c r="J1712" s="14" t="s">
        <v>1310</v>
      </c>
      <c r="K1712" s="15" t="s">
        <v>2446</v>
      </c>
      <c r="L1712" s="16">
        <v>43983</v>
      </c>
    </row>
    <row r="1713" ht="17.1" customHeight="1" spans="1:12">
      <c r="A1713" s="6"/>
      <c r="B1713" s="7"/>
      <c r="C1713" s="8" t="s">
        <v>1336</v>
      </c>
      <c r="D1713" s="8" t="s">
        <v>1337</v>
      </c>
      <c r="E1713" s="9" t="s">
        <v>1595</v>
      </c>
      <c r="F1713" s="10" t="s">
        <v>1313</v>
      </c>
      <c r="G1713" s="10">
        <v>1</v>
      </c>
      <c r="H1713" s="11">
        <v>0</v>
      </c>
      <c r="I1713" s="11">
        <v>25.6</v>
      </c>
      <c r="J1713" s="14" t="s">
        <v>1310</v>
      </c>
      <c r="K1713" s="15"/>
      <c r="L1713" s="16">
        <v>43831</v>
      </c>
    </row>
    <row r="1714" ht="17.1" customHeight="1" spans="1:12">
      <c r="A1714" s="6"/>
      <c r="B1714" s="7"/>
      <c r="C1714" s="8" t="s">
        <v>1338</v>
      </c>
      <c r="D1714" s="8" t="s">
        <v>1339</v>
      </c>
      <c r="E1714" s="9" t="s">
        <v>1595</v>
      </c>
      <c r="F1714" s="10" t="s">
        <v>1313</v>
      </c>
      <c r="G1714" s="10">
        <v>1</v>
      </c>
      <c r="H1714" s="11">
        <v>0</v>
      </c>
      <c r="I1714" s="11">
        <v>20</v>
      </c>
      <c r="J1714" s="14" t="s">
        <v>1310</v>
      </c>
      <c r="K1714" s="15"/>
      <c r="L1714" s="16">
        <v>43831</v>
      </c>
    </row>
    <row r="1715" ht="24.2" customHeight="1" spans="1:12">
      <c r="A1715" s="6"/>
      <c r="B1715" s="7"/>
      <c r="C1715" s="8" t="s">
        <v>1357</v>
      </c>
      <c r="D1715" s="8" t="s">
        <v>1358</v>
      </c>
      <c r="E1715" s="9" t="s">
        <v>1595</v>
      </c>
      <c r="F1715" s="10" t="s">
        <v>1313</v>
      </c>
      <c r="G1715" s="10">
        <v>1</v>
      </c>
      <c r="H1715" s="11">
        <v>0</v>
      </c>
      <c r="I1715" s="11">
        <v>5</v>
      </c>
      <c r="J1715" s="14" t="s">
        <v>1310</v>
      </c>
      <c r="K1715" s="15"/>
      <c r="L1715" s="16">
        <v>43831</v>
      </c>
    </row>
    <row r="1716" ht="17.1" customHeight="1" spans="1:12">
      <c r="A1716" s="6"/>
      <c r="B1716" s="7"/>
      <c r="C1716" s="8" t="s">
        <v>1329</v>
      </c>
      <c r="D1716" s="8" t="s">
        <v>1330</v>
      </c>
      <c r="E1716" s="9" t="s">
        <v>1595</v>
      </c>
      <c r="F1716" s="10" t="s">
        <v>1313</v>
      </c>
      <c r="G1716" s="10">
        <v>1</v>
      </c>
      <c r="H1716" s="11">
        <v>0</v>
      </c>
      <c r="I1716" s="11">
        <v>5</v>
      </c>
      <c r="J1716" s="14" t="s">
        <v>1310</v>
      </c>
      <c r="K1716" s="15"/>
      <c r="L1716" s="16">
        <v>43831</v>
      </c>
    </row>
    <row r="1717" ht="17.1" customHeight="1" spans="1:12">
      <c r="A1717" s="6"/>
      <c r="B1717" s="7"/>
      <c r="C1717" s="8" t="s">
        <v>1323</v>
      </c>
      <c r="D1717" s="8" t="s">
        <v>1324</v>
      </c>
      <c r="E1717" s="9" t="s">
        <v>1595</v>
      </c>
      <c r="F1717" s="10" t="s">
        <v>1313</v>
      </c>
      <c r="G1717" s="10">
        <v>1</v>
      </c>
      <c r="H1717" s="11">
        <v>0</v>
      </c>
      <c r="I1717" s="11">
        <v>14</v>
      </c>
      <c r="J1717" s="14" t="s">
        <v>1310</v>
      </c>
      <c r="K1717" s="15"/>
      <c r="L1717" s="16">
        <v>43831</v>
      </c>
    </row>
    <row r="1718" ht="17.1" customHeight="1" spans="1:12">
      <c r="A1718" s="6"/>
      <c r="B1718" s="7"/>
      <c r="C1718" s="8" t="s">
        <v>1327</v>
      </c>
      <c r="D1718" s="8" t="s">
        <v>1328</v>
      </c>
      <c r="E1718" s="9" t="s">
        <v>1595</v>
      </c>
      <c r="F1718" s="10" t="s">
        <v>1313</v>
      </c>
      <c r="G1718" s="10">
        <v>1</v>
      </c>
      <c r="H1718" s="11">
        <v>0</v>
      </c>
      <c r="I1718" s="11">
        <v>2</v>
      </c>
      <c r="J1718" s="14" t="s">
        <v>1310</v>
      </c>
      <c r="K1718" s="15"/>
      <c r="L1718" s="16">
        <v>43831</v>
      </c>
    </row>
    <row r="1719" ht="17.1" customHeight="1" spans="1:12">
      <c r="A1719" s="6" t="s">
        <v>378</v>
      </c>
      <c r="B1719" s="7" t="s">
        <v>1305</v>
      </c>
      <c r="C1719" s="8" t="s">
        <v>1410</v>
      </c>
      <c r="D1719" s="8" t="s">
        <v>1411</v>
      </c>
      <c r="E1719" s="9" t="s">
        <v>1624</v>
      </c>
      <c r="F1719" s="10" t="s">
        <v>1621</v>
      </c>
      <c r="G1719" s="10">
        <v>1</v>
      </c>
      <c r="H1719" s="11">
        <v>0</v>
      </c>
      <c r="I1719" s="11">
        <v>3</v>
      </c>
      <c r="J1719" s="14" t="s">
        <v>1310</v>
      </c>
      <c r="K1719" s="15" t="s">
        <v>2447</v>
      </c>
      <c r="L1719" s="16">
        <v>43903</v>
      </c>
    </row>
    <row r="1720" ht="29.1" customHeight="1" spans="1:12">
      <c r="A1720" s="6"/>
      <c r="B1720" s="7"/>
      <c r="C1720" s="8" t="s">
        <v>1412</v>
      </c>
      <c r="D1720" s="8" t="s">
        <v>1413</v>
      </c>
      <c r="E1720" s="9" t="s">
        <v>1624</v>
      </c>
      <c r="F1720" s="10" t="s">
        <v>1621</v>
      </c>
      <c r="G1720" s="10">
        <v>1</v>
      </c>
      <c r="H1720" s="11">
        <v>0</v>
      </c>
      <c r="I1720" s="11">
        <v>5</v>
      </c>
      <c r="J1720" s="14" t="s">
        <v>1310</v>
      </c>
      <c r="K1720" s="15"/>
      <c r="L1720" s="16">
        <v>43879</v>
      </c>
    </row>
    <row r="1721" ht="27.95" customHeight="1" spans="1:12">
      <c r="A1721" s="6"/>
      <c r="B1721" s="7"/>
      <c r="C1721" s="8" t="s">
        <v>1421</v>
      </c>
      <c r="D1721" s="8" t="s">
        <v>1422</v>
      </c>
      <c r="E1721" s="9" t="s">
        <v>1624</v>
      </c>
      <c r="F1721" s="10" t="s">
        <v>1621</v>
      </c>
      <c r="G1721" s="10">
        <v>1</v>
      </c>
      <c r="H1721" s="11">
        <v>0</v>
      </c>
      <c r="I1721" s="11">
        <v>3.12</v>
      </c>
      <c r="J1721" s="14" t="s">
        <v>1310</v>
      </c>
      <c r="K1721" s="15"/>
      <c r="L1721" s="16">
        <v>43943</v>
      </c>
    </row>
    <row r="1722" ht="18.95" customHeight="1" spans="1:12">
      <c r="A1722" s="6"/>
      <c r="B1722" s="7"/>
      <c r="C1722" s="8" t="s">
        <v>1636</v>
      </c>
      <c r="D1722" s="8" t="s">
        <v>1637</v>
      </c>
      <c r="E1722" s="9" t="s">
        <v>1624</v>
      </c>
      <c r="F1722" s="10" t="s">
        <v>1621</v>
      </c>
      <c r="G1722" s="10">
        <v>1</v>
      </c>
      <c r="H1722" s="11">
        <v>0</v>
      </c>
      <c r="I1722" s="11">
        <v>3.3</v>
      </c>
      <c r="J1722" s="14" t="s">
        <v>1310</v>
      </c>
      <c r="K1722" s="15"/>
      <c r="L1722" s="16">
        <v>43892</v>
      </c>
    </row>
    <row r="1723" ht="18.95" customHeight="1" spans="1:12">
      <c r="A1723" s="6"/>
      <c r="B1723" s="7"/>
      <c r="C1723" s="8" t="s">
        <v>1336</v>
      </c>
      <c r="D1723" s="8" t="s">
        <v>1337</v>
      </c>
      <c r="E1723" s="9" t="s">
        <v>2448</v>
      </c>
      <c r="F1723" s="10" t="s">
        <v>1313</v>
      </c>
      <c r="G1723" s="10">
        <v>1</v>
      </c>
      <c r="H1723" s="11">
        <v>0</v>
      </c>
      <c r="I1723" s="11">
        <v>2</v>
      </c>
      <c r="J1723" s="14" t="s">
        <v>1310</v>
      </c>
      <c r="K1723" s="15"/>
      <c r="L1723" s="16">
        <v>43949</v>
      </c>
    </row>
    <row r="1724" ht="18.95" customHeight="1" spans="1:12">
      <c r="A1724" s="6"/>
      <c r="B1724" s="7"/>
      <c r="C1724" s="8" t="s">
        <v>1323</v>
      </c>
      <c r="D1724" s="8" t="s">
        <v>1324</v>
      </c>
      <c r="E1724" s="9" t="s">
        <v>1433</v>
      </c>
      <c r="F1724" s="10" t="s">
        <v>1326</v>
      </c>
      <c r="G1724" s="10">
        <v>90</v>
      </c>
      <c r="H1724" s="11">
        <v>0</v>
      </c>
      <c r="I1724" s="11">
        <v>2.7</v>
      </c>
      <c r="J1724" s="14" t="s">
        <v>1310</v>
      </c>
      <c r="K1724" s="15"/>
      <c r="L1724" s="16">
        <v>43879</v>
      </c>
    </row>
    <row r="1725" ht="18.95" customHeight="1" spans="1:12">
      <c r="A1725" s="6"/>
      <c r="B1725" s="7"/>
      <c r="C1725" s="8" t="s">
        <v>1338</v>
      </c>
      <c r="D1725" s="8" t="s">
        <v>1339</v>
      </c>
      <c r="E1725" s="9" t="s">
        <v>2449</v>
      </c>
      <c r="F1725" s="10" t="s">
        <v>1341</v>
      </c>
      <c r="G1725" s="10">
        <v>460</v>
      </c>
      <c r="H1725" s="11">
        <v>0</v>
      </c>
      <c r="I1725" s="11">
        <v>4.6</v>
      </c>
      <c r="J1725" s="14" t="s">
        <v>1310</v>
      </c>
      <c r="K1725" s="15"/>
      <c r="L1725" s="16">
        <v>43878</v>
      </c>
    </row>
    <row r="1726" ht="30" customHeight="1" spans="1:12">
      <c r="A1726" s="6"/>
      <c r="B1726" s="7" t="s">
        <v>541</v>
      </c>
      <c r="C1726" s="8" t="s">
        <v>2211</v>
      </c>
      <c r="D1726" s="8" t="s">
        <v>2212</v>
      </c>
      <c r="E1726" s="9" t="s">
        <v>1624</v>
      </c>
      <c r="F1726" s="10" t="s">
        <v>1313</v>
      </c>
      <c r="G1726" s="10">
        <v>1</v>
      </c>
      <c r="H1726" s="11">
        <v>0</v>
      </c>
      <c r="I1726" s="11">
        <v>25</v>
      </c>
      <c r="J1726" s="14" t="s">
        <v>1633</v>
      </c>
      <c r="K1726" s="15" t="s">
        <v>2450</v>
      </c>
      <c r="L1726" s="16">
        <v>44138</v>
      </c>
    </row>
    <row r="1727" ht="30" customHeight="1" spans="1:12">
      <c r="A1727" s="6"/>
      <c r="B1727" s="7" t="s">
        <v>2451</v>
      </c>
      <c r="C1727" s="8" t="s">
        <v>1384</v>
      </c>
      <c r="D1727" s="8" t="s">
        <v>1385</v>
      </c>
      <c r="E1727" s="9" t="s">
        <v>1624</v>
      </c>
      <c r="F1727" s="10" t="s">
        <v>1416</v>
      </c>
      <c r="G1727" s="10">
        <v>1</v>
      </c>
      <c r="H1727" s="11">
        <v>0</v>
      </c>
      <c r="I1727" s="11">
        <v>20</v>
      </c>
      <c r="J1727" s="14" t="s">
        <v>1633</v>
      </c>
      <c r="K1727" s="15"/>
      <c r="L1727" s="16">
        <v>44053</v>
      </c>
    </row>
    <row r="1728" ht="30" customHeight="1" spans="1:12">
      <c r="A1728" s="6"/>
      <c r="B1728" s="7" t="s">
        <v>1471</v>
      </c>
      <c r="C1728" s="8" t="s">
        <v>1470</v>
      </c>
      <c r="D1728" s="8" t="s">
        <v>1471</v>
      </c>
      <c r="E1728" s="9" t="s">
        <v>1624</v>
      </c>
      <c r="F1728" s="10" t="s">
        <v>1313</v>
      </c>
      <c r="G1728" s="10">
        <v>1</v>
      </c>
      <c r="H1728" s="11">
        <v>0</v>
      </c>
      <c r="I1728" s="11">
        <v>16</v>
      </c>
      <c r="J1728" s="14" t="s">
        <v>1633</v>
      </c>
      <c r="K1728" s="15"/>
      <c r="L1728" s="16">
        <v>44138</v>
      </c>
    </row>
    <row r="1729" ht="48.2" customHeight="1" spans="1:12">
      <c r="A1729" s="6" t="s">
        <v>380</v>
      </c>
      <c r="B1729" s="7" t="s">
        <v>1305</v>
      </c>
      <c r="C1729" s="8" t="s">
        <v>1454</v>
      </c>
      <c r="D1729" s="8" t="s">
        <v>1455</v>
      </c>
      <c r="E1729" s="9" t="s">
        <v>1595</v>
      </c>
      <c r="F1729" s="10" t="s">
        <v>1452</v>
      </c>
      <c r="G1729" s="10">
        <v>1</v>
      </c>
      <c r="H1729" s="11">
        <v>0</v>
      </c>
      <c r="I1729" s="11">
        <v>18</v>
      </c>
      <c r="J1729" s="14" t="s">
        <v>1310</v>
      </c>
      <c r="K1729" s="15"/>
      <c r="L1729" s="16">
        <v>43952</v>
      </c>
    </row>
    <row r="1730" ht="18" customHeight="1" spans="1:12">
      <c r="A1730" s="6" t="s">
        <v>382</v>
      </c>
      <c r="B1730" s="7" t="s">
        <v>1305</v>
      </c>
      <c r="C1730" s="8" t="s">
        <v>1316</v>
      </c>
      <c r="D1730" s="8" t="s">
        <v>1317</v>
      </c>
      <c r="E1730" s="9" t="s">
        <v>1308</v>
      </c>
      <c r="F1730" s="10" t="s">
        <v>1313</v>
      </c>
      <c r="G1730" s="10">
        <v>1</v>
      </c>
      <c r="H1730" s="11">
        <v>0</v>
      </c>
      <c r="I1730" s="11">
        <v>5</v>
      </c>
      <c r="J1730" s="14" t="s">
        <v>1310</v>
      </c>
      <c r="K1730" s="15"/>
      <c r="L1730" s="16">
        <v>43945</v>
      </c>
    </row>
    <row r="1731" ht="18" customHeight="1" spans="1:12">
      <c r="A1731" s="6"/>
      <c r="B1731" s="7"/>
      <c r="C1731" s="8" t="s">
        <v>1400</v>
      </c>
      <c r="D1731" s="8" t="s">
        <v>1401</v>
      </c>
      <c r="E1731" s="9" t="s">
        <v>1308</v>
      </c>
      <c r="F1731" s="10" t="s">
        <v>1313</v>
      </c>
      <c r="G1731" s="10">
        <v>1</v>
      </c>
      <c r="H1731" s="11">
        <v>0</v>
      </c>
      <c r="I1731" s="11">
        <v>10</v>
      </c>
      <c r="J1731" s="14" t="s">
        <v>1310</v>
      </c>
      <c r="K1731" s="15"/>
      <c r="L1731" s="16">
        <v>43945</v>
      </c>
    </row>
    <row r="1732" ht="29.1" customHeight="1" spans="1:12">
      <c r="A1732" s="6"/>
      <c r="B1732" s="7"/>
      <c r="C1732" s="8" t="s">
        <v>1357</v>
      </c>
      <c r="D1732" s="8" t="s">
        <v>1358</v>
      </c>
      <c r="E1732" s="9" t="s">
        <v>1308</v>
      </c>
      <c r="F1732" s="10" t="s">
        <v>1621</v>
      </c>
      <c r="G1732" s="10">
        <v>1</v>
      </c>
      <c r="H1732" s="11">
        <v>0</v>
      </c>
      <c r="I1732" s="11">
        <v>10</v>
      </c>
      <c r="J1732" s="14" t="s">
        <v>1310</v>
      </c>
      <c r="K1732" s="15"/>
      <c r="L1732" s="16">
        <v>43549</v>
      </c>
    </row>
    <row r="1733" ht="18.95" customHeight="1" spans="1:12">
      <c r="A1733" s="6"/>
      <c r="B1733" s="7"/>
      <c r="C1733" s="8" t="s">
        <v>1331</v>
      </c>
      <c r="D1733" s="8" t="s">
        <v>1332</v>
      </c>
      <c r="E1733" s="9" t="s">
        <v>1308</v>
      </c>
      <c r="F1733" s="10" t="s">
        <v>1313</v>
      </c>
      <c r="G1733" s="10">
        <v>1</v>
      </c>
      <c r="H1733" s="11">
        <v>0</v>
      </c>
      <c r="I1733" s="11">
        <v>25</v>
      </c>
      <c r="J1733" s="14" t="s">
        <v>1310</v>
      </c>
      <c r="K1733" s="15"/>
      <c r="L1733" s="16">
        <v>43881</v>
      </c>
    </row>
    <row r="1734" ht="18.95" customHeight="1" spans="1:12">
      <c r="A1734" s="6"/>
      <c r="B1734" s="7"/>
      <c r="C1734" s="8" t="s">
        <v>1338</v>
      </c>
      <c r="D1734" s="8" t="s">
        <v>1339</v>
      </c>
      <c r="E1734" s="9" t="s">
        <v>1308</v>
      </c>
      <c r="F1734" s="10" t="s">
        <v>1313</v>
      </c>
      <c r="G1734" s="10">
        <v>1</v>
      </c>
      <c r="H1734" s="11">
        <v>0</v>
      </c>
      <c r="I1734" s="11">
        <v>15</v>
      </c>
      <c r="J1734" s="14" t="s">
        <v>1310</v>
      </c>
      <c r="K1734" s="15"/>
      <c r="L1734" s="16">
        <v>43915</v>
      </c>
    </row>
    <row r="1735" ht="18.95" customHeight="1" spans="1:12">
      <c r="A1735" s="6"/>
      <c r="B1735" s="7"/>
      <c r="C1735" s="8" t="s">
        <v>1333</v>
      </c>
      <c r="D1735" s="8" t="s">
        <v>1334</v>
      </c>
      <c r="E1735" s="9" t="s">
        <v>1308</v>
      </c>
      <c r="F1735" s="10" t="s">
        <v>1313</v>
      </c>
      <c r="G1735" s="10">
        <v>1</v>
      </c>
      <c r="H1735" s="11">
        <v>0</v>
      </c>
      <c r="I1735" s="11">
        <v>10</v>
      </c>
      <c r="J1735" s="14" t="s">
        <v>1310</v>
      </c>
      <c r="K1735" s="15"/>
      <c r="L1735" s="16">
        <v>43881</v>
      </c>
    </row>
    <row r="1736" ht="18.95" customHeight="1" spans="1:12">
      <c r="A1736" s="6"/>
      <c r="B1736" s="7"/>
      <c r="C1736" s="8" t="s">
        <v>1336</v>
      </c>
      <c r="D1736" s="8" t="s">
        <v>1337</v>
      </c>
      <c r="E1736" s="9" t="s">
        <v>1308</v>
      </c>
      <c r="F1736" s="10" t="s">
        <v>1313</v>
      </c>
      <c r="G1736" s="10">
        <v>1</v>
      </c>
      <c r="H1736" s="11">
        <v>0</v>
      </c>
      <c r="I1736" s="11">
        <v>10</v>
      </c>
      <c r="J1736" s="14" t="s">
        <v>1310</v>
      </c>
      <c r="K1736" s="15"/>
      <c r="L1736" s="16">
        <v>43915</v>
      </c>
    </row>
    <row r="1737" ht="18.95" customHeight="1" spans="1:12">
      <c r="A1737" s="6"/>
      <c r="B1737" s="7"/>
      <c r="C1737" s="8" t="s">
        <v>1323</v>
      </c>
      <c r="D1737" s="8" t="s">
        <v>1324</v>
      </c>
      <c r="E1737" s="9" t="s">
        <v>1308</v>
      </c>
      <c r="F1737" s="10" t="s">
        <v>1313</v>
      </c>
      <c r="G1737" s="10">
        <v>1</v>
      </c>
      <c r="H1737" s="11">
        <v>0</v>
      </c>
      <c r="I1737" s="11">
        <v>10</v>
      </c>
      <c r="J1737" s="14" t="s">
        <v>1310</v>
      </c>
      <c r="K1737" s="15"/>
      <c r="L1737" s="16">
        <v>43915</v>
      </c>
    </row>
    <row r="1738" ht="18.95" customHeight="1" spans="1:12">
      <c r="A1738" s="6"/>
      <c r="B1738" s="7"/>
      <c r="C1738" s="8" t="s">
        <v>1318</v>
      </c>
      <c r="D1738" s="8" t="s">
        <v>1319</v>
      </c>
      <c r="E1738" s="9" t="s">
        <v>1308</v>
      </c>
      <c r="F1738" s="10" t="s">
        <v>1313</v>
      </c>
      <c r="G1738" s="10">
        <v>1</v>
      </c>
      <c r="H1738" s="11">
        <v>0</v>
      </c>
      <c r="I1738" s="11">
        <v>30</v>
      </c>
      <c r="J1738" s="14" t="s">
        <v>1310</v>
      </c>
      <c r="K1738" s="15"/>
      <c r="L1738" s="16">
        <v>43881</v>
      </c>
    </row>
    <row r="1739" ht="27.95" customHeight="1" spans="1:12">
      <c r="A1739" s="6"/>
      <c r="B1739" s="7" t="s">
        <v>2452</v>
      </c>
      <c r="C1739" s="8" t="s">
        <v>2245</v>
      </c>
      <c r="D1739" s="8" t="s">
        <v>2246</v>
      </c>
      <c r="E1739" s="9" t="s">
        <v>1308</v>
      </c>
      <c r="F1739" s="10" t="s">
        <v>1313</v>
      </c>
      <c r="G1739" s="10">
        <v>4</v>
      </c>
      <c r="H1739" s="11">
        <v>0.01</v>
      </c>
      <c r="I1739" s="11">
        <v>300</v>
      </c>
      <c r="J1739" s="14" t="s">
        <v>1310</v>
      </c>
      <c r="K1739" s="15"/>
      <c r="L1739" s="16">
        <v>43881</v>
      </c>
    </row>
    <row r="1740" ht="29.1" customHeight="1" spans="1:12">
      <c r="A1740" s="6"/>
      <c r="B1740" s="7" t="s">
        <v>2453</v>
      </c>
      <c r="C1740" s="8" t="s">
        <v>1396</v>
      </c>
      <c r="D1740" s="8" t="s">
        <v>1397</v>
      </c>
      <c r="E1740" s="9" t="s">
        <v>1308</v>
      </c>
      <c r="F1740" s="10" t="s">
        <v>1313</v>
      </c>
      <c r="G1740" s="10">
        <v>4</v>
      </c>
      <c r="H1740" s="11">
        <v>0</v>
      </c>
      <c r="I1740" s="11">
        <v>100</v>
      </c>
      <c r="J1740" s="14" t="s">
        <v>1310</v>
      </c>
      <c r="K1740" s="15"/>
      <c r="L1740" s="16">
        <v>43906</v>
      </c>
    </row>
    <row r="1741" ht="36.2" customHeight="1" spans="1:12">
      <c r="A1741" s="6"/>
      <c r="B1741" s="7" t="s">
        <v>2454</v>
      </c>
      <c r="C1741" s="8" t="s">
        <v>2455</v>
      </c>
      <c r="D1741" s="8" t="s">
        <v>2456</v>
      </c>
      <c r="E1741" s="9" t="s">
        <v>1308</v>
      </c>
      <c r="F1741" s="10" t="s">
        <v>1313</v>
      </c>
      <c r="G1741" s="10">
        <v>5</v>
      </c>
      <c r="H1741" s="11">
        <v>0.3</v>
      </c>
      <c r="I1741" s="11">
        <v>15000</v>
      </c>
      <c r="J1741" s="14" t="s">
        <v>1863</v>
      </c>
      <c r="K1741" s="15"/>
      <c r="L1741" s="16">
        <v>43836</v>
      </c>
    </row>
    <row r="1742" ht="18.95" customHeight="1" spans="1:12">
      <c r="A1742" s="6" t="s">
        <v>384</v>
      </c>
      <c r="B1742" s="7" t="s">
        <v>1305</v>
      </c>
      <c r="C1742" s="8" t="s">
        <v>1345</v>
      </c>
      <c r="D1742" s="8" t="s">
        <v>1346</v>
      </c>
      <c r="E1742" s="9" t="s">
        <v>1718</v>
      </c>
      <c r="F1742" s="10" t="s">
        <v>1309</v>
      </c>
      <c r="G1742" s="10">
        <v>1</v>
      </c>
      <c r="H1742" s="11">
        <v>0</v>
      </c>
      <c r="I1742" s="11">
        <v>0.35</v>
      </c>
      <c r="J1742" s="14" t="s">
        <v>1310</v>
      </c>
      <c r="K1742" s="15"/>
      <c r="L1742" s="16">
        <v>43831</v>
      </c>
    </row>
    <row r="1743" ht="18.95" customHeight="1" spans="1:12">
      <c r="A1743" s="6"/>
      <c r="B1743" s="7"/>
      <c r="C1743" s="8"/>
      <c r="D1743" s="8"/>
      <c r="E1743" s="9"/>
      <c r="F1743" s="10"/>
      <c r="G1743" s="10">
        <v>10</v>
      </c>
      <c r="H1743" s="11">
        <v>0</v>
      </c>
      <c r="I1743" s="11">
        <v>2.5</v>
      </c>
      <c r="J1743" s="14" t="s">
        <v>1310</v>
      </c>
      <c r="K1743" s="15"/>
      <c r="L1743" s="16">
        <v>43831</v>
      </c>
    </row>
    <row r="1744" ht="18.95" customHeight="1" spans="1:12">
      <c r="A1744" s="6"/>
      <c r="B1744" s="7"/>
      <c r="C1744" s="8" t="s">
        <v>1316</v>
      </c>
      <c r="D1744" s="8" t="s">
        <v>1317</v>
      </c>
      <c r="E1744" s="9" t="s">
        <v>2350</v>
      </c>
      <c r="F1744" s="10" t="s">
        <v>1309</v>
      </c>
      <c r="G1744" s="10">
        <v>1</v>
      </c>
      <c r="H1744" s="11">
        <v>0</v>
      </c>
      <c r="I1744" s="11">
        <v>0.33</v>
      </c>
      <c r="J1744" s="14" t="s">
        <v>1310</v>
      </c>
      <c r="K1744" s="15"/>
      <c r="L1744" s="16">
        <v>43831</v>
      </c>
    </row>
    <row r="1745" ht="18.95" customHeight="1" spans="1:12">
      <c r="A1745" s="6"/>
      <c r="B1745" s="7"/>
      <c r="C1745" s="8" t="s">
        <v>1318</v>
      </c>
      <c r="D1745" s="8" t="s">
        <v>1319</v>
      </c>
      <c r="E1745" s="9" t="s">
        <v>1718</v>
      </c>
      <c r="F1745" s="10" t="s">
        <v>1309</v>
      </c>
      <c r="G1745" s="10">
        <v>10</v>
      </c>
      <c r="H1745" s="11">
        <v>0</v>
      </c>
      <c r="I1745" s="11">
        <v>6</v>
      </c>
      <c r="J1745" s="14" t="s">
        <v>1310</v>
      </c>
      <c r="K1745" s="15"/>
      <c r="L1745" s="16">
        <v>43831</v>
      </c>
    </row>
    <row r="1746" ht="17.1" customHeight="1" spans="1:12">
      <c r="A1746" s="6" t="s">
        <v>386</v>
      </c>
      <c r="B1746" s="7" t="s">
        <v>1305</v>
      </c>
      <c r="C1746" s="8" t="s">
        <v>1318</v>
      </c>
      <c r="D1746" s="8" t="s">
        <v>1319</v>
      </c>
      <c r="E1746" s="9" t="s">
        <v>1718</v>
      </c>
      <c r="F1746" s="10" t="s">
        <v>1309</v>
      </c>
      <c r="G1746" s="10">
        <v>23</v>
      </c>
      <c r="H1746" s="11">
        <v>0</v>
      </c>
      <c r="I1746" s="11">
        <v>13.8</v>
      </c>
      <c r="J1746" s="14" t="s">
        <v>1310</v>
      </c>
      <c r="K1746" s="15"/>
      <c r="L1746" s="16">
        <v>43770</v>
      </c>
    </row>
    <row r="1747" ht="17.1" customHeight="1" spans="1:12">
      <c r="A1747" s="6"/>
      <c r="B1747" s="7"/>
      <c r="C1747" s="8" t="s">
        <v>1345</v>
      </c>
      <c r="D1747" s="8" t="s">
        <v>1346</v>
      </c>
      <c r="E1747" s="9" t="s">
        <v>1718</v>
      </c>
      <c r="F1747" s="10" t="s">
        <v>1309</v>
      </c>
      <c r="G1747" s="10">
        <v>23</v>
      </c>
      <c r="H1747" s="11">
        <v>0</v>
      </c>
      <c r="I1747" s="11">
        <v>5.75</v>
      </c>
      <c r="J1747" s="14" t="s">
        <v>1310</v>
      </c>
      <c r="K1747" s="15"/>
      <c r="L1747" s="16">
        <v>43831</v>
      </c>
    </row>
    <row r="1748" ht="17.1" customHeight="1" spans="1:12">
      <c r="A1748" s="6"/>
      <c r="B1748" s="7"/>
      <c r="C1748" s="8"/>
      <c r="D1748" s="8"/>
      <c r="E1748" s="9"/>
      <c r="F1748" s="10"/>
      <c r="G1748" s="10">
        <v>1</v>
      </c>
      <c r="H1748" s="11">
        <v>0</v>
      </c>
      <c r="I1748" s="11">
        <v>0.35</v>
      </c>
      <c r="J1748" s="14" t="s">
        <v>1310</v>
      </c>
      <c r="K1748" s="15"/>
      <c r="L1748" s="16">
        <v>43831</v>
      </c>
    </row>
    <row r="1749" ht="17.1" customHeight="1" spans="1:12">
      <c r="A1749" s="6"/>
      <c r="B1749" s="7"/>
      <c r="C1749" s="8" t="s">
        <v>1333</v>
      </c>
      <c r="D1749" s="8" t="s">
        <v>1334</v>
      </c>
      <c r="E1749" s="9" t="s">
        <v>1718</v>
      </c>
      <c r="F1749" s="10" t="s">
        <v>1309</v>
      </c>
      <c r="G1749" s="10">
        <v>1</v>
      </c>
      <c r="H1749" s="11">
        <v>0</v>
      </c>
      <c r="I1749" s="11">
        <v>2.7</v>
      </c>
      <c r="J1749" s="14" t="s">
        <v>1310</v>
      </c>
      <c r="K1749" s="15"/>
      <c r="L1749" s="16">
        <v>43831</v>
      </c>
    </row>
    <row r="1750" ht="17.1" customHeight="1" spans="1:12">
      <c r="A1750" s="6"/>
      <c r="B1750" s="7"/>
      <c r="C1750" s="8" t="s">
        <v>1316</v>
      </c>
      <c r="D1750" s="8" t="s">
        <v>1317</v>
      </c>
      <c r="E1750" s="9" t="s">
        <v>2350</v>
      </c>
      <c r="F1750" s="10" t="s">
        <v>1309</v>
      </c>
      <c r="G1750" s="10">
        <v>7</v>
      </c>
      <c r="H1750" s="11">
        <v>0</v>
      </c>
      <c r="I1750" s="11">
        <v>2.31</v>
      </c>
      <c r="J1750" s="14" t="s">
        <v>1310</v>
      </c>
      <c r="K1750" s="15"/>
      <c r="L1750" s="16">
        <v>43831</v>
      </c>
    </row>
    <row r="1751" ht="17.1" customHeight="1" spans="1:12">
      <c r="A1751" s="6"/>
      <c r="B1751" s="7"/>
      <c r="C1751" s="8" t="s">
        <v>1338</v>
      </c>
      <c r="D1751" s="8" t="s">
        <v>1339</v>
      </c>
      <c r="E1751" s="9" t="s">
        <v>2457</v>
      </c>
      <c r="F1751" s="10" t="s">
        <v>1341</v>
      </c>
      <c r="G1751" s="10">
        <v>100</v>
      </c>
      <c r="H1751" s="11">
        <v>0</v>
      </c>
      <c r="I1751" s="11">
        <v>1</v>
      </c>
      <c r="J1751" s="14" t="s">
        <v>1310</v>
      </c>
      <c r="K1751" s="15"/>
      <c r="L1751" s="16">
        <v>43831</v>
      </c>
    </row>
    <row r="1752" ht="17.1" customHeight="1" spans="1:12">
      <c r="A1752" s="6"/>
      <c r="B1752" s="7"/>
      <c r="C1752" s="8" t="s">
        <v>1323</v>
      </c>
      <c r="D1752" s="8" t="s">
        <v>1324</v>
      </c>
      <c r="E1752" s="9" t="s">
        <v>2458</v>
      </c>
      <c r="F1752" s="10" t="s">
        <v>1356</v>
      </c>
      <c r="G1752" s="10">
        <v>40</v>
      </c>
      <c r="H1752" s="11">
        <v>0</v>
      </c>
      <c r="I1752" s="11">
        <v>1.6</v>
      </c>
      <c r="J1752" s="14" t="s">
        <v>1310</v>
      </c>
      <c r="K1752" s="15"/>
      <c r="L1752" s="16">
        <v>43831</v>
      </c>
    </row>
    <row r="1753" ht="17.1" customHeight="1" spans="1:12">
      <c r="A1753" s="6"/>
      <c r="B1753" s="7"/>
      <c r="C1753" s="8"/>
      <c r="D1753" s="8"/>
      <c r="E1753" s="9"/>
      <c r="F1753" s="10"/>
      <c r="G1753" s="10">
        <v>20</v>
      </c>
      <c r="H1753" s="11">
        <v>0</v>
      </c>
      <c r="I1753" s="11">
        <v>0.8</v>
      </c>
      <c r="J1753" s="14" t="s">
        <v>1310</v>
      </c>
      <c r="K1753" s="15"/>
      <c r="L1753" s="16">
        <v>43831</v>
      </c>
    </row>
    <row r="1754" ht="17.1" customHeight="1" spans="1:12">
      <c r="A1754" s="6"/>
      <c r="B1754" s="7"/>
      <c r="C1754" s="8" t="s">
        <v>1336</v>
      </c>
      <c r="D1754" s="8" t="s">
        <v>1337</v>
      </c>
      <c r="E1754" s="9" t="s">
        <v>2458</v>
      </c>
      <c r="F1754" s="10" t="s">
        <v>1356</v>
      </c>
      <c r="G1754" s="10">
        <v>16</v>
      </c>
      <c r="H1754" s="11">
        <v>0</v>
      </c>
      <c r="I1754" s="11">
        <v>0.48</v>
      </c>
      <c r="J1754" s="14" t="s">
        <v>1310</v>
      </c>
      <c r="K1754" s="15"/>
      <c r="L1754" s="16">
        <v>43831</v>
      </c>
    </row>
    <row r="1755" ht="24.2" customHeight="1" spans="1:12">
      <c r="A1755" s="6"/>
      <c r="B1755" s="7" t="s">
        <v>2459</v>
      </c>
      <c r="C1755" s="8" t="s">
        <v>1421</v>
      </c>
      <c r="D1755" s="8" t="s">
        <v>1422</v>
      </c>
      <c r="E1755" s="9" t="s">
        <v>1789</v>
      </c>
      <c r="F1755" s="10" t="s">
        <v>2445</v>
      </c>
      <c r="G1755" s="10">
        <v>2</v>
      </c>
      <c r="H1755" s="11">
        <v>0</v>
      </c>
      <c r="I1755" s="11">
        <v>6</v>
      </c>
      <c r="J1755" s="14" t="s">
        <v>1310</v>
      </c>
      <c r="K1755" s="15"/>
      <c r="L1755" s="16">
        <v>43892</v>
      </c>
    </row>
    <row r="1756" ht="18" customHeight="1" spans="1:12">
      <c r="A1756" s="6"/>
      <c r="B1756" s="7"/>
      <c r="C1756" s="8" t="s">
        <v>1384</v>
      </c>
      <c r="D1756" s="8" t="s">
        <v>1385</v>
      </c>
      <c r="E1756" s="9" t="s">
        <v>2460</v>
      </c>
      <c r="F1756" s="10" t="s">
        <v>1595</v>
      </c>
      <c r="G1756" s="10">
        <v>1</v>
      </c>
      <c r="H1756" s="11">
        <v>0</v>
      </c>
      <c r="I1756" s="11">
        <v>18</v>
      </c>
      <c r="J1756" s="14" t="s">
        <v>1310</v>
      </c>
      <c r="K1756" s="15"/>
      <c r="L1756" s="16">
        <v>43892</v>
      </c>
    </row>
    <row r="1757" ht="17.1" customHeight="1" spans="1:12">
      <c r="A1757" s="6" t="s">
        <v>388</v>
      </c>
      <c r="B1757" s="7" t="s">
        <v>1305</v>
      </c>
      <c r="C1757" s="8" t="s">
        <v>1338</v>
      </c>
      <c r="D1757" s="8" t="s">
        <v>1339</v>
      </c>
      <c r="E1757" s="9" t="s">
        <v>2461</v>
      </c>
      <c r="F1757" s="10" t="s">
        <v>2155</v>
      </c>
      <c r="G1757" s="10">
        <v>27</v>
      </c>
      <c r="H1757" s="11">
        <v>0</v>
      </c>
      <c r="I1757" s="11">
        <v>0.81</v>
      </c>
      <c r="J1757" s="14" t="s">
        <v>1310</v>
      </c>
      <c r="K1757" s="15"/>
      <c r="L1757" s="16">
        <v>43832</v>
      </c>
    </row>
    <row r="1758" ht="17.1" customHeight="1" spans="1:12">
      <c r="A1758" s="6"/>
      <c r="B1758" s="7"/>
      <c r="C1758" s="8" t="s">
        <v>1318</v>
      </c>
      <c r="D1758" s="8" t="s">
        <v>1319</v>
      </c>
      <c r="E1758" s="9" t="s">
        <v>1558</v>
      </c>
      <c r="F1758" s="10" t="s">
        <v>1309</v>
      </c>
      <c r="G1758" s="10">
        <v>1</v>
      </c>
      <c r="H1758" s="11">
        <v>0</v>
      </c>
      <c r="I1758" s="11">
        <v>0.49</v>
      </c>
      <c r="J1758" s="14" t="s">
        <v>1310</v>
      </c>
      <c r="K1758" s="15"/>
      <c r="L1758" s="16">
        <v>43832</v>
      </c>
    </row>
    <row r="1759" ht="17.1" customHeight="1" spans="1:12">
      <c r="A1759" s="6"/>
      <c r="B1759" s="7"/>
      <c r="C1759" s="8" t="s">
        <v>1329</v>
      </c>
      <c r="D1759" s="8" t="s">
        <v>1330</v>
      </c>
      <c r="E1759" s="9" t="s">
        <v>1509</v>
      </c>
      <c r="F1759" s="10" t="s">
        <v>1309</v>
      </c>
      <c r="G1759" s="10">
        <v>1</v>
      </c>
      <c r="H1759" s="11">
        <v>0</v>
      </c>
      <c r="I1759" s="11">
        <v>2</v>
      </c>
      <c r="J1759" s="14" t="s">
        <v>1310</v>
      </c>
      <c r="K1759" s="15"/>
      <c r="L1759" s="16">
        <v>43832</v>
      </c>
    </row>
    <row r="1760" ht="17.1" customHeight="1" spans="1:12">
      <c r="A1760" s="6"/>
      <c r="B1760" s="7"/>
      <c r="C1760" s="8" t="s">
        <v>1336</v>
      </c>
      <c r="D1760" s="8" t="s">
        <v>1337</v>
      </c>
      <c r="E1760" s="9" t="s">
        <v>1587</v>
      </c>
      <c r="F1760" s="10" t="s">
        <v>1416</v>
      </c>
      <c r="G1760" s="10">
        <v>1</v>
      </c>
      <c r="H1760" s="11">
        <v>0</v>
      </c>
      <c r="I1760" s="11">
        <v>2</v>
      </c>
      <c r="J1760" s="14" t="s">
        <v>1310</v>
      </c>
      <c r="K1760" s="15"/>
      <c r="L1760" s="16">
        <v>44047</v>
      </c>
    </row>
    <row r="1761" ht="17.1" customHeight="1" spans="1:12">
      <c r="A1761" s="6"/>
      <c r="B1761" s="7"/>
      <c r="C1761" s="8"/>
      <c r="D1761" s="8"/>
      <c r="E1761" s="9"/>
      <c r="F1761" s="10"/>
      <c r="G1761" s="10"/>
      <c r="H1761" s="11"/>
      <c r="I1761" s="11"/>
      <c r="J1761" s="14"/>
      <c r="K1761" s="15"/>
      <c r="L1761" s="16">
        <v>43872</v>
      </c>
    </row>
    <row r="1762" ht="29.1" customHeight="1" spans="1:12">
      <c r="A1762" s="6"/>
      <c r="B1762" s="7"/>
      <c r="C1762" s="8" t="s">
        <v>1412</v>
      </c>
      <c r="D1762" s="8" t="s">
        <v>1413</v>
      </c>
      <c r="E1762" s="9" t="s">
        <v>1587</v>
      </c>
      <c r="F1762" s="10" t="s">
        <v>1416</v>
      </c>
      <c r="G1762" s="10">
        <v>1</v>
      </c>
      <c r="H1762" s="11">
        <v>0</v>
      </c>
      <c r="I1762" s="11">
        <v>1</v>
      </c>
      <c r="J1762" s="14" t="s">
        <v>1310</v>
      </c>
      <c r="K1762" s="15"/>
      <c r="L1762" s="16">
        <v>43832</v>
      </c>
    </row>
    <row r="1763" ht="27" customHeight="1" spans="1:12">
      <c r="A1763" s="6"/>
      <c r="B1763" s="7"/>
      <c r="C1763" s="8" t="s">
        <v>1421</v>
      </c>
      <c r="D1763" s="8" t="s">
        <v>1422</v>
      </c>
      <c r="E1763" s="9" t="s">
        <v>1587</v>
      </c>
      <c r="F1763" s="10" t="s">
        <v>1416</v>
      </c>
      <c r="G1763" s="10">
        <v>1</v>
      </c>
      <c r="H1763" s="11">
        <v>0</v>
      </c>
      <c r="I1763" s="11">
        <v>0.8</v>
      </c>
      <c r="J1763" s="14" t="s">
        <v>1310</v>
      </c>
      <c r="K1763" s="15"/>
      <c r="L1763" s="16">
        <v>43832</v>
      </c>
    </row>
    <row r="1764" ht="17.1" customHeight="1" spans="1:12">
      <c r="A1764" s="6"/>
      <c r="B1764" s="7"/>
      <c r="C1764" s="8" t="s">
        <v>1323</v>
      </c>
      <c r="D1764" s="8" t="s">
        <v>1324</v>
      </c>
      <c r="E1764" s="9" t="s">
        <v>1433</v>
      </c>
      <c r="F1764" s="10" t="s">
        <v>1326</v>
      </c>
      <c r="G1764" s="10">
        <v>27</v>
      </c>
      <c r="H1764" s="11">
        <v>0</v>
      </c>
      <c r="I1764" s="11">
        <v>0.81</v>
      </c>
      <c r="J1764" s="14" t="s">
        <v>1310</v>
      </c>
      <c r="K1764" s="15"/>
      <c r="L1764" s="16">
        <v>43832</v>
      </c>
    </row>
    <row r="1765" ht="17.1" customHeight="1" spans="1:12">
      <c r="A1765" s="6" t="s">
        <v>390</v>
      </c>
      <c r="B1765" s="7" t="s">
        <v>1305</v>
      </c>
      <c r="C1765" s="8" t="s">
        <v>1352</v>
      </c>
      <c r="D1765" s="8" t="s">
        <v>1353</v>
      </c>
      <c r="E1765" s="9" t="s">
        <v>1423</v>
      </c>
      <c r="F1765" s="10" t="s">
        <v>1313</v>
      </c>
      <c r="G1765" s="10">
        <v>1</v>
      </c>
      <c r="H1765" s="11">
        <v>0</v>
      </c>
      <c r="I1765" s="11">
        <v>10</v>
      </c>
      <c r="J1765" s="14" t="s">
        <v>1310</v>
      </c>
      <c r="K1765" s="15"/>
      <c r="L1765" s="16">
        <v>43892</v>
      </c>
    </row>
    <row r="1766" ht="17.1" customHeight="1" spans="1:12">
      <c r="A1766" s="6"/>
      <c r="B1766" s="7"/>
      <c r="C1766" s="8" t="s">
        <v>1345</v>
      </c>
      <c r="D1766" s="8" t="s">
        <v>1346</v>
      </c>
      <c r="E1766" s="9" t="s">
        <v>2462</v>
      </c>
      <c r="F1766" s="10" t="s">
        <v>1309</v>
      </c>
      <c r="G1766" s="10">
        <v>10</v>
      </c>
      <c r="H1766" s="11">
        <v>0</v>
      </c>
      <c r="I1766" s="11">
        <v>4</v>
      </c>
      <c r="J1766" s="14" t="s">
        <v>1310</v>
      </c>
      <c r="K1766" s="15"/>
      <c r="L1766" s="16">
        <v>43900</v>
      </c>
    </row>
    <row r="1767" ht="17.1" customHeight="1" spans="1:12">
      <c r="A1767" s="6"/>
      <c r="B1767" s="7"/>
      <c r="C1767" s="8" t="s">
        <v>1327</v>
      </c>
      <c r="D1767" s="8" t="s">
        <v>1328</v>
      </c>
      <c r="E1767" s="9" t="s">
        <v>1423</v>
      </c>
      <c r="F1767" s="10" t="s">
        <v>1309</v>
      </c>
      <c r="G1767" s="10">
        <v>5</v>
      </c>
      <c r="H1767" s="11">
        <v>0</v>
      </c>
      <c r="I1767" s="11">
        <v>0.75</v>
      </c>
      <c r="J1767" s="14" t="s">
        <v>1310</v>
      </c>
      <c r="K1767" s="15"/>
      <c r="L1767" s="16">
        <v>43892</v>
      </c>
    </row>
    <row r="1768" ht="17.1" customHeight="1" spans="1:12">
      <c r="A1768" s="6"/>
      <c r="B1768" s="7"/>
      <c r="C1768" s="8" t="s">
        <v>1318</v>
      </c>
      <c r="D1768" s="8" t="s">
        <v>1319</v>
      </c>
      <c r="E1768" s="9" t="s">
        <v>2463</v>
      </c>
      <c r="F1768" s="10" t="s">
        <v>1309</v>
      </c>
      <c r="G1768" s="10">
        <v>10</v>
      </c>
      <c r="H1768" s="11">
        <v>0</v>
      </c>
      <c r="I1768" s="11">
        <v>8</v>
      </c>
      <c r="J1768" s="14" t="s">
        <v>1310</v>
      </c>
      <c r="K1768" s="15"/>
      <c r="L1768" s="16">
        <v>43922</v>
      </c>
    </row>
    <row r="1769" ht="17.1" customHeight="1" spans="1:12">
      <c r="A1769" s="6"/>
      <c r="B1769" s="7"/>
      <c r="C1769" s="8" t="s">
        <v>1336</v>
      </c>
      <c r="D1769" s="8" t="s">
        <v>1337</v>
      </c>
      <c r="E1769" s="9" t="s">
        <v>1423</v>
      </c>
      <c r="F1769" s="10" t="s">
        <v>1313</v>
      </c>
      <c r="G1769" s="10">
        <v>1</v>
      </c>
      <c r="H1769" s="11">
        <v>0</v>
      </c>
      <c r="I1769" s="11">
        <v>30</v>
      </c>
      <c r="J1769" s="14" t="s">
        <v>1310</v>
      </c>
      <c r="K1769" s="15"/>
      <c r="L1769" s="16">
        <v>43871</v>
      </c>
    </row>
    <row r="1770" ht="17.1" customHeight="1" spans="1:12">
      <c r="A1770" s="6"/>
      <c r="B1770" s="7"/>
      <c r="C1770" s="8" t="s">
        <v>1338</v>
      </c>
      <c r="D1770" s="8" t="s">
        <v>1339</v>
      </c>
      <c r="E1770" s="9" t="s">
        <v>1423</v>
      </c>
      <c r="F1770" s="10" t="s">
        <v>1313</v>
      </c>
      <c r="G1770" s="10">
        <v>1</v>
      </c>
      <c r="H1770" s="11">
        <v>0</v>
      </c>
      <c r="I1770" s="11">
        <v>25</v>
      </c>
      <c r="J1770" s="14" t="s">
        <v>1310</v>
      </c>
      <c r="K1770" s="15"/>
      <c r="L1770" s="16">
        <v>43768</v>
      </c>
    </row>
    <row r="1771" ht="17.1" customHeight="1" spans="1:12">
      <c r="A1771" s="6"/>
      <c r="B1771" s="7"/>
      <c r="C1771" s="8" t="s">
        <v>1323</v>
      </c>
      <c r="D1771" s="8" t="s">
        <v>1324</v>
      </c>
      <c r="E1771" s="9" t="s">
        <v>2036</v>
      </c>
      <c r="F1771" s="10" t="s">
        <v>1313</v>
      </c>
      <c r="G1771" s="10">
        <v>1</v>
      </c>
      <c r="H1771" s="11">
        <v>0</v>
      </c>
      <c r="I1771" s="11">
        <v>8</v>
      </c>
      <c r="J1771" s="14" t="s">
        <v>1310</v>
      </c>
      <c r="K1771" s="15"/>
      <c r="L1771" s="16">
        <v>43928</v>
      </c>
    </row>
    <row r="1772" ht="22.7" customHeight="1" spans="1:12">
      <c r="A1772" s="6"/>
      <c r="B1772" s="7"/>
      <c r="C1772" s="8" t="s">
        <v>1342</v>
      </c>
      <c r="D1772" s="8" t="s">
        <v>1343</v>
      </c>
      <c r="E1772" s="9" t="s">
        <v>2464</v>
      </c>
      <c r="F1772" s="10" t="s">
        <v>1313</v>
      </c>
      <c r="G1772" s="10">
        <v>1</v>
      </c>
      <c r="H1772" s="11">
        <v>0</v>
      </c>
      <c r="I1772" s="11">
        <v>10</v>
      </c>
      <c r="J1772" s="14" t="s">
        <v>1310</v>
      </c>
      <c r="K1772" s="15"/>
      <c r="L1772" s="16">
        <v>43900</v>
      </c>
    </row>
    <row r="1773" ht="24.2" customHeight="1" spans="1:12">
      <c r="A1773" s="6"/>
      <c r="B1773" s="7"/>
      <c r="C1773" s="8" t="s">
        <v>1357</v>
      </c>
      <c r="D1773" s="8" t="s">
        <v>1358</v>
      </c>
      <c r="E1773" s="9" t="s">
        <v>1423</v>
      </c>
      <c r="F1773" s="10" t="s">
        <v>1416</v>
      </c>
      <c r="G1773" s="10">
        <v>1</v>
      </c>
      <c r="H1773" s="11">
        <v>0</v>
      </c>
      <c r="I1773" s="11">
        <v>10</v>
      </c>
      <c r="J1773" s="14" t="s">
        <v>1310</v>
      </c>
      <c r="K1773" s="15"/>
      <c r="L1773" s="16">
        <v>43864</v>
      </c>
    </row>
    <row r="1774" ht="39" customHeight="1" spans="1:12">
      <c r="A1774" s="6"/>
      <c r="B1774" s="7" t="s">
        <v>2465</v>
      </c>
      <c r="C1774" s="8" t="s">
        <v>1342</v>
      </c>
      <c r="D1774" s="8" t="s">
        <v>1343</v>
      </c>
      <c r="E1774" s="9" t="s">
        <v>2464</v>
      </c>
      <c r="F1774" s="10" t="s">
        <v>1313</v>
      </c>
      <c r="G1774" s="10">
        <v>1</v>
      </c>
      <c r="H1774" s="11">
        <v>0</v>
      </c>
      <c r="I1774" s="11">
        <v>15</v>
      </c>
      <c r="J1774" s="14" t="s">
        <v>1633</v>
      </c>
      <c r="K1774" s="15"/>
      <c r="L1774" s="16">
        <v>43900</v>
      </c>
    </row>
    <row r="1775" ht="29.1" customHeight="1" spans="1:12">
      <c r="A1775" s="6"/>
      <c r="B1775" s="7" t="s">
        <v>2466</v>
      </c>
      <c r="C1775" s="8" t="s">
        <v>1352</v>
      </c>
      <c r="D1775" s="8" t="s">
        <v>1353</v>
      </c>
      <c r="E1775" s="9" t="s">
        <v>1423</v>
      </c>
      <c r="F1775" s="10" t="s">
        <v>1313</v>
      </c>
      <c r="G1775" s="10">
        <v>1</v>
      </c>
      <c r="H1775" s="11">
        <v>0</v>
      </c>
      <c r="I1775" s="11">
        <v>40</v>
      </c>
      <c r="J1775" s="14" t="s">
        <v>1633</v>
      </c>
      <c r="K1775" s="15"/>
      <c r="L1775" s="16">
        <v>43934</v>
      </c>
    </row>
    <row r="1776" ht="24.2" customHeight="1" spans="1:12">
      <c r="A1776" s="6"/>
      <c r="B1776" s="7" t="s">
        <v>2467</v>
      </c>
      <c r="C1776" s="8" t="s">
        <v>1318</v>
      </c>
      <c r="D1776" s="8" t="s">
        <v>1319</v>
      </c>
      <c r="E1776" s="9" t="s">
        <v>1423</v>
      </c>
      <c r="F1776" s="10" t="s">
        <v>1313</v>
      </c>
      <c r="G1776" s="10">
        <v>1</v>
      </c>
      <c r="H1776" s="11">
        <v>0</v>
      </c>
      <c r="I1776" s="11">
        <v>5</v>
      </c>
      <c r="J1776" s="14" t="s">
        <v>1633</v>
      </c>
      <c r="K1776" s="15"/>
      <c r="L1776" s="16">
        <v>43906</v>
      </c>
    </row>
    <row r="1777" ht="27" customHeight="1" spans="1:12">
      <c r="A1777" s="6"/>
      <c r="B1777" s="7" t="s">
        <v>2468</v>
      </c>
      <c r="C1777" s="8" t="s">
        <v>1369</v>
      </c>
      <c r="D1777" s="8" t="s">
        <v>1370</v>
      </c>
      <c r="E1777" s="9" t="s">
        <v>1423</v>
      </c>
      <c r="F1777" s="10" t="s">
        <v>1341</v>
      </c>
      <c r="G1777" s="10">
        <v>1</v>
      </c>
      <c r="H1777" s="11">
        <v>0.02</v>
      </c>
      <c r="I1777" s="11">
        <v>169</v>
      </c>
      <c r="J1777" s="14" t="s">
        <v>1633</v>
      </c>
      <c r="K1777" s="15"/>
      <c r="L1777" s="16">
        <v>43962</v>
      </c>
    </row>
    <row r="1778" ht="29.1" customHeight="1" spans="1:12">
      <c r="A1778" s="6" t="s">
        <v>392</v>
      </c>
      <c r="B1778" s="7" t="s">
        <v>1305</v>
      </c>
      <c r="C1778" s="8" t="s">
        <v>1357</v>
      </c>
      <c r="D1778" s="8" t="s">
        <v>1358</v>
      </c>
      <c r="E1778" s="9" t="s">
        <v>1570</v>
      </c>
      <c r="F1778" s="10" t="s">
        <v>1313</v>
      </c>
      <c r="G1778" s="10">
        <v>1</v>
      </c>
      <c r="H1778" s="11">
        <v>0</v>
      </c>
      <c r="I1778" s="11">
        <v>4</v>
      </c>
      <c r="J1778" s="14" t="s">
        <v>1310</v>
      </c>
      <c r="K1778" s="15"/>
      <c r="L1778" s="16">
        <v>43831</v>
      </c>
    </row>
    <row r="1779" ht="18" customHeight="1" spans="1:12">
      <c r="A1779" s="6"/>
      <c r="B1779" s="7"/>
      <c r="C1779" s="8" t="s">
        <v>1338</v>
      </c>
      <c r="D1779" s="8" t="s">
        <v>1339</v>
      </c>
      <c r="E1779" s="9" t="s">
        <v>1570</v>
      </c>
      <c r="F1779" s="10" t="s">
        <v>1313</v>
      </c>
      <c r="G1779" s="10">
        <v>1</v>
      </c>
      <c r="H1779" s="11">
        <v>0</v>
      </c>
      <c r="I1779" s="11">
        <v>6</v>
      </c>
      <c r="J1779" s="14" t="s">
        <v>1310</v>
      </c>
      <c r="K1779" s="15"/>
      <c r="L1779" s="16">
        <v>43832</v>
      </c>
    </row>
    <row r="1780" ht="18" customHeight="1" spans="1:12">
      <c r="A1780" s="6"/>
      <c r="B1780" s="7"/>
      <c r="C1780" s="8" t="s">
        <v>1323</v>
      </c>
      <c r="D1780" s="8" t="s">
        <v>1324</v>
      </c>
      <c r="E1780" s="9" t="s">
        <v>1570</v>
      </c>
      <c r="F1780" s="10" t="s">
        <v>1313</v>
      </c>
      <c r="G1780" s="10">
        <v>1</v>
      </c>
      <c r="H1780" s="11">
        <v>0</v>
      </c>
      <c r="I1780" s="11">
        <v>1.5</v>
      </c>
      <c r="J1780" s="14" t="s">
        <v>1310</v>
      </c>
      <c r="K1780" s="15"/>
      <c r="L1780" s="16">
        <v>43862</v>
      </c>
    </row>
    <row r="1781" ht="18" customHeight="1" spans="1:12">
      <c r="A1781" s="6"/>
      <c r="B1781" s="7"/>
      <c r="C1781" s="8" t="s">
        <v>1345</v>
      </c>
      <c r="D1781" s="8" t="s">
        <v>1346</v>
      </c>
      <c r="E1781" s="9" t="s">
        <v>1570</v>
      </c>
      <c r="F1781" s="10" t="s">
        <v>1313</v>
      </c>
      <c r="G1781" s="10">
        <v>1</v>
      </c>
      <c r="H1781" s="11">
        <v>0</v>
      </c>
      <c r="I1781" s="11">
        <v>15</v>
      </c>
      <c r="J1781" s="14" t="s">
        <v>1310</v>
      </c>
      <c r="K1781" s="15"/>
      <c r="L1781" s="16">
        <v>43891</v>
      </c>
    </row>
    <row r="1782" ht="18" customHeight="1" spans="1:12">
      <c r="A1782" s="6"/>
      <c r="B1782" s="7"/>
      <c r="C1782" s="8" t="s">
        <v>1352</v>
      </c>
      <c r="D1782" s="8" t="s">
        <v>1353</v>
      </c>
      <c r="E1782" s="9" t="s">
        <v>1570</v>
      </c>
      <c r="F1782" s="10" t="s">
        <v>1313</v>
      </c>
      <c r="G1782" s="10">
        <v>1</v>
      </c>
      <c r="H1782" s="11">
        <v>0</v>
      </c>
      <c r="I1782" s="11">
        <v>15</v>
      </c>
      <c r="J1782" s="14" t="s">
        <v>1310</v>
      </c>
      <c r="K1782" s="15"/>
      <c r="L1782" s="16">
        <v>43983</v>
      </c>
    </row>
    <row r="1783" ht="18" customHeight="1" spans="1:12">
      <c r="A1783" s="6"/>
      <c r="B1783" s="7"/>
      <c r="C1783" s="8" t="s">
        <v>1336</v>
      </c>
      <c r="D1783" s="8" t="s">
        <v>1337</v>
      </c>
      <c r="E1783" s="9" t="s">
        <v>1570</v>
      </c>
      <c r="F1783" s="10" t="s">
        <v>1313</v>
      </c>
      <c r="G1783" s="10">
        <v>1</v>
      </c>
      <c r="H1783" s="11">
        <v>0</v>
      </c>
      <c r="I1783" s="11">
        <v>15</v>
      </c>
      <c r="J1783" s="14" t="s">
        <v>1310</v>
      </c>
      <c r="K1783" s="15"/>
      <c r="L1783" s="16">
        <v>43891</v>
      </c>
    </row>
    <row r="1784" ht="27" customHeight="1" spans="1:12">
      <c r="A1784" s="6"/>
      <c r="B1784" s="7"/>
      <c r="C1784" s="8" t="s">
        <v>1369</v>
      </c>
      <c r="D1784" s="8" t="s">
        <v>1370</v>
      </c>
      <c r="E1784" s="9" t="s">
        <v>1570</v>
      </c>
      <c r="F1784" s="10" t="s">
        <v>1373</v>
      </c>
      <c r="G1784" s="10">
        <v>1</v>
      </c>
      <c r="H1784" s="11">
        <v>0</v>
      </c>
      <c r="I1784" s="11">
        <v>20</v>
      </c>
      <c r="J1784" s="14" t="s">
        <v>1310</v>
      </c>
      <c r="K1784" s="15"/>
      <c r="L1784" s="16">
        <v>43840</v>
      </c>
    </row>
    <row r="1785" ht="36.2" customHeight="1" spans="1:12">
      <c r="A1785" s="6"/>
      <c r="B1785" s="7" t="s">
        <v>2469</v>
      </c>
      <c r="C1785" s="8" t="s">
        <v>2470</v>
      </c>
      <c r="D1785" s="8" t="s">
        <v>2471</v>
      </c>
      <c r="E1785" s="9" t="s">
        <v>1429</v>
      </c>
      <c r="F1785" s="10" t="s">
        <v>1313</v>
      </c>
      <c r="G1785" s="10">
        <v>1</v>
      </c>
      <c r="H1785" s="11">
        <v>0</v>
      </c>
      <c r="I1785" s="11">
        <v>30</v>
      </c>
      <c r="J1785" s="14" t="s">
        <v>1310</v>
      </c>
      <c r="K1785" s="15"/>
      <c r="L1785" s="16">
        <v>43862</v>
      </c>
    </row>
    <row r="1786" ht="18.95" customHeight="1" spans="1:12">
      <c r="A1786" s="6" t="s">
        <v>394</v>
      </c>
      <c r="B1786" s="7" t="s">
        <v>1305</v>
      </c>
      <c r="C1786" s="8" t="s">
        <v>1318</v>
      </c>
      <c r="D1786" s="8" t="s">
        <v>1319</v>
      </c>
      <c r="E1786" s="9" t="s">
        <v>1722</v>
      </c>
      <c r="F1786" s="10" t="s">
        <v>1313</v>
      </c>
      <c r="G1786" s="10">
        <v>1</v>
      </c>
      <c r="H1786" s="11">
        <v>0</v>
      </c>
      <c r="I1786" s="11">
        <v>5</v>
      </c>
      <c r="J1786" s="14" t="s">
        <v>1310</v>
      </c>
      <c r="K1786" s="15"/>
      <c r="L1786" s="16">
        <v>43831</v>
      </c>
    </row>
    <row r="1787" ht="18.95" customHeight="1" spans="1:12">
      <c r="A1787" s="6"/>
      <c r="B1787" s="7"/>
      <c r="C1787" s="8" t="s">
        <v>1331</v>
      </c>
      <c r="D1787" s="8" t="s">
        <v>1332</v>
      </c>
      <c r="E1787" s="9" t="s">
        <v>1961</v>
      </c>
      <c r="F1787" s="10" t="s">
        <v>1313</v>
      </c>
      <c r="G1787" s="10">
        <v>1</v>
      </c>
      <c r="H1787" s="11">
        <v>0</v>
      </c>
      <c r="I1787" s="11">
        <v>2.2</v>
      </c>
      <c r="J1787" s="14" t="s">
        <v>1310</v>
      </c>
      <c r="K1787" s="15"/>
      <c r="L1787" s="16">
        <v>43831</v>
      </c>
    </row>
    <row r="1788" ht="18.95" customHeight="1" spans="1:12">
      <c r="A1788" s="6"/>
      <c r="B1788" s="7"/>
      <c r="C1788" s="8" t="s">
        <v>1316</v>
      </c>
      <c r="D1788" s="8" t="s">
        <v>1317</v>
      </c>
      <c r="E1788" s="9" t="s">
        <v>1335</v>
      </c>
      <c r="F1788" s="10" t="s">
        <v>1313</v>
      </c>
      <c r="G1788" s="10">
        <v>1</v>
      </c>
      <c r="H1788" s="11">
        <v>0</v>
      </c>
      <c r="I1788" s="11">
        <v>0.25</v>
      </c>
      <c r="J1788" s="14" t="s">
        <v>1310</v>
      </c>
      <c r="K1788" s="15"/>
      <c r="L1788" s="16">
        <v>43831</v>
      </c>
    </row>
    <row r="1789" ht="18.95" customHeight="1" spans="1:12">
      <c r="A1789" s="6"/>
      <c r="B1789" s="7"/>
      <c r="C1789" s="8" t="s">
        <v>1460</v>
      </c>
      <c r="D1789" s="8" t="s">
        <v>1461</v>
      </c>
      <c r="E1789" s="9" t="s">
        <v>2472</v>
      </c>
      <c r="F1789" s="10" t="s">
        <v>1313</v>
      </c>
      <c r="G1789" s="10">
        <v>1</v>
      </c>
      <c r="H1789" s="11">
        <v>0</v>
      </c>
      <c r="I1789" s="11">
        <v>1.2</v>
      </c>
      <c r="J1789" s="14" t="s">
        <v>1310</v>
      </c>
      <c r="K1789" s="15"/>
      <c r="L1789" s="16">
        <v>43831</v>
      </c>
    </row>
    <row r="1790" ht="18.95" customHeight="1" spans="1:12">
      <c r="A1790" s="6"/>
      <c r="B1790" s="7"/>
      <c r="C1790" s="8" t="s">
        <v>1342</v>
      </c>
      <c r="D1790" s="8" t="s">
        <v>1343</v>
      </c>
      <c r="E1790" s="9" t="s">
        <v>1769</v>
      </c>
      <c r="F1790" s="10" t="s">
        <v>1313</v>
      </c>
      <c r="G1790" s="10">
        <v>1</v>
      </c>
      <c r="H1790" s="11">
        <v>0</v>
      </c>
      <c r="I1790" s="11">
        <v>2.8</v>
      </c>
      <c r="J1790" s="14" t="s">
        <v>1310</v>
      </c>
      <c r="K1790" s="15"/>
      <c r="L1790" s="16">
        <v>43831</v>
      </c>
    </row>
    <row r="1791" ht="18.95" customHeight="1" spans="1:12">
      <c r="A1791" s="6"/>
      <c r="B1791" s="7"/>
      <c r="C1791" s="8" t="s">
        <v>1323</v>
      </c>
      <c r="D1791" s="8" t="s">
        <v>1324</v>
      </c>
      <c r="E1791" s="9" t="s">
        <v>2206</v>
      </c>
      <c r="F1791" s="10" t="s">
        <v>1313</v>
      </c>
      <c r="G1791" s="10">
        <v>1</v>
      </c>
      <c r="H1791" s="11">
        <v>0</v>
      </c>
      <c r="I1791" s="11">
        <v>0.5</v>
      </c>
      <c r="J1791" s="14" t="s">
        <v>1310</v>
      </c>
      <c r="K1791" s="15"/>
      <c r="L1791" s="16">
        <v>43831</v>
      </c>
    </row>
    <row r="1792" ht="18.95" customHeight="1" spans="1:12">
      <c r="A1792" s="6"/>
      <c r="B1792" s="7"/>
      <c r="C1792" s="8" t="s">
        <v>1338</v>
      </c>
      <c r="D1792" s="8" t="s">
        <v>1339</v>
      </c>
      <c r="E1792" s="9" t="s">
        <v>2473</v>
      </c>
      <c r="F1792" s="10" t="s">
        <v>1313</v>
      </c>
      <c r="G1792" s="10">
        <v>1</v>
      </c>
      <c r="H1792" s="11">
        <v>0</v>
      </c>
      <c r="I1792" s="11">
        <v>4.5</v>
      </c>
      <c r="J1792" s="14" t="s">
        <v>1310</v>
      </c>
      <c r="K1792" s="15"/>
      <c r="L1792" s="16">
        <v>43831</v>
      </c>
    </row>
    <row r="1793" ht="18.95" customHeight="1" spans="1:12">
      <c r="A1793" s="6"/>
      <c r="B1793" s="7"/>
      <c r="C1793" s="8" t="s">
        <v>1384</v>
      </c>
      <c r="D1793" s="8" t="s">
        <v>1385</v>
      </c>
      <c r="E1793" s="9" t="s">
        <v>1395</v>
      </c>
      <c r="F1793" s="10" t="s">
        <v>1416</v>
      </c>
      <c r="G1793" s="10">
        <v>1</v>
      </c>
      <c r="H1793" s="11">
        <v>0</v>
      </c>
      <c r="I1793" s="11">
        <v>9.8</v>
      </c>
      <c r="J1793" s="14" t="s">
        <v>1310</v>
      </c>
      <c r="K1793" s="15"/>
      <c r="L1793" s="16">
        <v>43831</v>
      </c>
    </row>
    <row r="1794" ht="33" customHeight="1" spans="1:12">
      <c r="A1794" s="6"/>
      <c r="B1794" s="7"/>
      <c r="C1794" s="8" t="s">
        <v>1357</v>
      </c>
      <c r="D1794" s="8" t="s">
        <v>1358</v>
      </c>
      <c r="E1794" s="9" t="s">
        <v>1906</v>
      </c>
      <c r="F1794" s="10" t="s">
        <v>1313</v>
      </c>
      <c r="G1794" s="10">
        <v>1</v>
      </c>
      <c r="H1794" s="11">
        <v>0</v>
      </c>
      <c r="I1794" s="11">
        <v>5</v>
      </c>
      <c r="J1794" s="14" t="s">
        <v>1310</v>
      </c>
      <c r="K1794" s="15"/>
      <c r="L1794" s="16">
        <v>43831</v>
      </c>
    </row>
    <row r="1795" ht="18.95" customHeight="1" spans="1:12">
      <c r="A1795" s="6"/>
      <c r="B1795" s="7"/>
      <c r="C1795" s="8" t="s">
        <v>1336</v>
      </c>
      <c r="D1795" s="8" t="s">
        <v>1337</v>
      </c>
      <c r="E1795" s="9" t="s">
        <v>1954</v>
      </c>
      <c r="F1795" s="10" t="s">
        <v>1313</v>
      </c>
      <c r="G1795" s="10">
        <v>1</v>
      </c>
      <c r="H1795" s="11">
        <v>0</v>
      </c>
      <c r="I1795" s="11">
        <v>11</v>
      </c>
      <c r="J1795" s="14" t="s">
        <v>1310</v>
      </c>
      <c r="K1795" s="15"/>
      <c r="L1795" s="16">
        <v>43831</v>
      </c>
    </row>
    <row r="1796" ht="17.1" customHeight="1" spans="1:12">
      <c r="A1796" s="6" t="s">
        <v>396</v>
      </c>
      <c r="B1796" s="7" t="s">
        <v>1305</v>
      </c>
      <c r="C1796" s="8" t="s">
        <v>1327</v>
      </c>
      <c r="D1796" s="8" t="s">
        <v>1328</v>
      </c>
      <c r="E1796" s="9" t="s">
        <v>1341</v>
      </c>
      <c r="F1796" s="10" t="s">
        <v>1309</v>
      </c>
      <c r="G1796" s="10">
        <v>4</v>
      </c>
      <c r="H1796" s="11">
        <v>0</v>
      </c>
      <c r="I1796" s="11">
        <v>2.16</v>
      </c>
      <c r="J1796" s="14" t="s">
        <v>1310</v>
      </c>
      <c r="K1796" s="15"/>
      <c r="L1796" s="16">
        <v>43831</v>
      </c>
    </row>
    <row r="1797" ht="27.95" customHeight="1" spans="1:12">
      <c r="A1797" s="6"/>
      <c r="B1797" s="7"/>
      <c r="C1797" s="8" t="s">
        <v>1336</v>
      </c>
      <c r="D1797" s="8" t="s">
        <v>1337</v>
      </c>
      <c r="E1797" s="9" t="s">
        <v>1313</v>
      </c>
      <c r="F1797" s="10" t="s">
        <v>1313</v>
      </c>
      <c r="G1797" s="10">
        <v>1</v>
      </c>
      <c r="H1797" s="11">
        <v>0</v>
      </c>
      <c r="I1797" s="11">
        <v>45</v>
      </c>
      <c r="J1797" s="14" t="s">
        <v>1310</v>
      </c>
      <c r="K1797" s="15" t="s">
        <v>2474</v>
      </c>
      <c r="L1797" s="16">
        <v>43831</v>
      </c>
    </row>
    <row r="1798" ht="30" customHeight="1" spans="1:12">
      <c r="A1798" s="6"/>
      <c r="B1798" s="7"/>
      <c r="C1798" s="8" t="s">
        <v>1417</v>
      </c>
      <c r="D1798" s="8" t="s">
        <v>1418</v>
      </c>
      <c r="E1798" s="9" t="s">
        <v>1359</v>
      </c>
      <c r="F1798" s="10" t="s">
        <v>1359</v>
      </c>
      <c r="G1798" s="10">
        <v>25</v>
      </c>
      <c r="H1798" s="11">
        <v>0</v>
      </c>
      <c r="I1798" s="11">
        <v>25</v>
      </c>
      <c r="J1798" s="14" t="s">
        <v>1310</v>
      </c>
      <c r="K1798" s="15" t="s">
        <v>2475</v>
      </c>
      <c r="L1798" s="16">
        <v>43831</v>
      </c>
    </row>
    <row r="1799" ht="24.2" customHeight="1" spans="1:12">
      <c r="A1799" s="6"/>
      <c r="B1799" s="7"/>
      <c r="C1799" s="8" t="s">
        <v>1342</v>
      </c>
      <c r="D1799" s="8" t="s">
        <v>1343</v>
      </c>
      <c r="E1799" s="9" t="s">
        <v>1309</v>
      </c>
      <c r="F1799" s="10" t="s">
        <v>1309</v>
      </c>
      <c r="G1799" s="10">
        <v>11</v>
      </c>
      <c r="H1799" s="11">
        <v>0</v>
      </c>
      <c r="I1799" s="11">
        <v>7.04</v>
      </c>
      <c r="J1799" s="14" t="s">
        <v>1310</v>
      </c>
      <c r="K1799" s="15" t="s">
        <v>2476</v>
      </c>
      <c r="L1799" s="16">
        <v>43831</v>
      </c>
    </row>
    <row r="1800" ht="17.1" customHeight="1" spans="1:12">
      <c r="A1800" s="6"/>
      <c r="B1800" s="7"/>
      <c r="C1800" s="8" t="s">
        <v>1311</v>
      </c>
      <c r="D1800" s="8" t="s">
        <v>1312</v>
      </c>
      <c r="E1800" s="9" t="s">
        <v>2289</v>
      </c>
      <c r="F1800" s="10" t="s">
        <v>2289</v>
      </c>
      <c r="G1800" s="10">
        <v>1</v>
      </c>
      <c r="H1800" s="11">
        <v>0</v>
      </c>
      <c r="I1800" s="11">
        <v>20</v>
      </c>
      <c r="J1800" s="14" t="s">
        <v>1310</v>
      </c>
      <c r="K1800" s="15"/>
      <c r="L1800" s="16">
        <v>43831</v>
      </c>
    </row>
    <row r="1801" ht="17.1" customHeight="1" spans="1:12">
      <c r="A1801" s="6"/>
      <c r="B1801" s="7"/>
      <c r="C1801" s="8" t="s">
        <v>1384</v>
      </c>
      <c r="D1801" s="8" t="s">
        <v>1385</v>
      </c>
      <c r="E1801" s="9" t="s">
        <v>2289</v>
      </c>
      <c r="F1801" s="10" t="s">
        <v>2289</v>
      </c>
      <c r="G1801" s="10">
        <v>1</v>
      </c>
      <c r="H1801" s="11">
        <v>0</v>
      </c>
      <c r="I1801" s="11">
        <v>15</v>
      </c>
      <c r="J1801" s="14" t="s">
        <v>1310</v>
      </c>
      <c r="K1801" s="15"/>
      <c r="L1801" s="16">
        <v>43831</v>
      </c>
    </row>
    <row r="1802" ht="24.2" customHeight="1" spans="1:12">
      <c r="A1802" s="6"/>
      <c r="B1802" s="7"/>
      <c r="C1802" s="8" t="s">
        <v>1314</v>
      </c>
      <c r="D1802" s="8" t="s">
        <v>1315</v>
      </c>
      <c r="E1802" s="9" t="s">
        <v>1315</v>
      </c>
      <c r="F1802" s="10" t="s">
        <v>1355</v>
      </c>
      <c r="G1802" s="10">
        <v>20</v>
      </c>
      <c r="H1802" s="11">
        <v>0</v>
      </c>
      <c r="I1802" s="11">
        <v>10</v>
      </c>
      <c r="J1802" s="14" t="s">
        <v>1310</v>
      </c>
      <c r="K1802" s="15" t="s">
        <v>2476</v>
      </c>
      <c r="L1802" s="16">
        <v>43831</v>
      </c>
    </row>
    <row r="1803" ht="24.2" customHeight="1" spans="1:12">
      <c r="A1803" s="6"/>
      <c r="B1803" s="7"/>
      <c r="C1803" s="8" t="s">
        <v>1306</v>
      </c>
      <c r="D1803" s="8" t="s">
        <v>1307</v>
      </c>
      <c r="E1803" s="9" t="s">
        <v>1718</v>
      </c>
      <c r="F1803" s="10" t="s">
        <v>1309</v>
      </c>
      <c r="G1803" s="10">
        <v>3</v>
      </c>
      <c r="H1803" s="11">
        <v>0</v>
      </c>
      <c r="I1803" s="11">
        <v>0.3</v>
      </c>
      <c r="J1803" s="14" t="s">
        <v>1310</v>
      </c>
      <c r="K1803" s="15" t="s">
        <v>2477</v>
      </c>
      <c r="L1803" s="16">
        <v>43831</v>
      </c>
    </row>
    <row r="1804" ht="24.2" customHeight="1" spans="1:12">
      <c r="A1804" s="6"/>
      <c r="B1804" s="7"/>
      <c r="C1804" s="8" t="s">
        <v>1345</v>
      </c>
      <c r="D1804" s="8" t="s">
        <v>1346</v>
      </c>
      <c r="E1804" s="9" t="s">
        <v>1718</v>
      </c>
      <c r="F1804" s="10" t="s">
        <v>1309</v>
      </c>
      <c r="G1804" s="10">
        <v>2</v>
      </c>
      <c r="H1804" s="11">
        <v>0</v>
      </c>
      <c r="I1804" s="11">
        <v>0.4</v>
      </c>
      <c r="J1804" s="14" t="s">
        <v>1310</v>
      </c>
      <c r="K1804" s="15" t="s">
        <v>2477</v>
      </c>
      <c r="L1804" s="16">
        <v>43831</v>
      </c>
    </row>
    <row r="1805" ht="17.1" customHeight="1" spans="1:12">
      <c r="A1805" s="6"/>
      <c r="B1805" s="7"/>
      <c r="C1805" s="8" t="s">
        <v>1460</v>
      </c>
      <c r="D1805" s="8" t="s">
        <v>1461</v>
      </c>
      <c r="E1805" s="9" t="s">
        <v>1718</v>
      </c>
      <c r="F1805" s="10" t="s">
        <v>1309</v>
      </c>
      <c r="G1805" s="10">
        <v>2</v>
      </c>
      <c r="H1805" s="11">
        <v>0</v>
      </c>
      <c r="I1805" s="11">
        <v>0.4</v>
      </c>
      <c r="J1805" s="14" t="s">
        <v>1310</v>
      </c>
      <c r="K1805" s="15"/>
      <c r="L1805" s="16">
        <v>43831</v>
      </c>
    </row>
    <row r="1806" ht="17.1" customHeight="1" spans="1:12">
      <c r="A1806" s="6"/>
      <c r="B1806" s="7"/>
      <c r="C1806" s="8" t="s">
        <v>1331</v>
      </c>
      <c r="D1806" s="8" t="s">
        <v>1332</v>
      </c>
      <c r="E1806" s="9" t="s">
        <v>2478</v>
      </c>
      <c r="F1806" s="10" t="s">
        <v>1309</v>
      </c>
      <c r="G1806" s="10">
        <v>6</v>
      </c>
      <c r="H1806" s="11">
        <v>0</v>
      </c>
      <c r="I1806" s="11">
        <v>3.3</v>
      </c>
      <c r="J1806" s="14" t="s">
        <v>1310</v>
      </c>
      <c r="K1806" s="15"/>
      <c r="L1806" s="16">
        <v>43831</v>
      </c>
    </row>
    <row r="1807" ht="24.2" customHeight="1" spans="1:12">
      <c r="A1807" s="6"/>
      <c r="B1807" s="7"/>
      <c r="C1807" s="8" t="s">
        <v>1412</v>
      </c>
      <c r="D1807" s="8" t="s">
        <v>1413</v>
      </c>
      <c r="E1807" s="9" t="s">
        <v>1359</v>
      </c>
      <c r="F1807" s="10" t="s">
        <v>1359</v>
      </c>
      <c r="G1807" s="10">
        <v>1</v>
      </c>
      <c r="H1807" s="11">
        <v>0</v>
      </c>
      <c r="I1807" s="11">
        <v>8</v>
      </c>
      <c r="J1807" s="14" t="s">
        <v>1310</v>
      </c>
      <c r="K1807" s="15"/>
      <c r="L1807" s="16">
        <v>43831</v>
      </c>
    </row>
    <row r="1808" ht="24.2" customHeight="1" spans="1:12">
      <c r="A1808" s="6"/>
      <c r="B1808" s="7"/>
      <c r="C1808" s="8" t="s">
        <v>1357</v>
      </c>
      <c r="D1808" s="8" t="s">
        <v>1358</v>
      </c>
      <c r="E1808" s="9" t="s">
        <v>1359</v>
      </c>
      <c r="F1808" s="10" t="s">
        <v>1359</v>
      </c>
      <c r="G1808" s="10">
        <v>1</v>
      </c>
      <c r="H1808" s="11">
        <v>0</v>
      </c>
      <c r="I1808" s="11">
        <v>3</v>
      </c>
      <c r="J1808" s="14" t="s">
        <v>1310</v>
      </c>
      <c r="K1808" s="15"/>
      <c r="L1808" s="16">
        <v>43831</v>
      </c>
    </row>
    <row r="1809" ht="24.2" customHeight="1" spans="1:12">
      <c r="A1809" s="6"/>
      <c r="B1809" s="7"/>
      <c r="C1809" s="8" t="s">
        <v>1454</v>
      </c>
      <c r="D1809" s="8" t="s">
        <v>1455</v>
      </c>
      <c r="E1809" s="9" t="s">
        <v>2479</v>
      </c>
      <c r="F1809" s="10" t="s">
        <v>1452</v>
      </c>
      <c r="G1809" s="10">
        <v>1</v>
      </c>
      <c r="H1809" s="11">
        <v>0</v>
      </c>
      <c r="I1809" s="11">
        <v>25</v>
      </c>
      <c r="J1809" s="14" t="s">
        <v>1310</v>
      </c>
      <c r="K1809" s="15" t="s">
        <v>2476</v>
      </c>
      <c r="L1809" s="16">
        <v>43831</v>
      </c>
    </row>
    <row r="1810" ht="24.2" customHeight="1" spans="1:12">
      <c r="A1810" s="6"/>
      <c r="B1810" s="7"/>
      <c r="C1810" s="8" t="s">
        <v>1329</v>
      </c>
      <c r="D1810" s="8" t="s">
        <v>1330</v>
      </c>
      <c r="E1810" s="9" t="s">
        <v>2478</v>
      </c>
      <c r="F1810" s="10" t="s">
        <v>1309</v>
      </c>
      <c r="G1810" s="10">
        <v>3</v>
      </c>
      <c r="H1810" s="11">
        <v>0</v>
      </c>
      <c r="I1810" s="11">
        <v>0.9</v>
      </c>
      <c r="J1810" s="14" t="s">
        <v>1310</v>
      </c>
      <c r="K1810" s="15" t="s">
        <v>2476</v>
      </c>
      <c r="L1810" s="16">
        <v>43831</v>
      </c>
    </row>
    <row r="1811" ht="24.2" customHeight="1" spans="1:12">
      <c r="A1811" s="6"/>
      <c r="B1811" s="7"/>
      <c r="C1811" s="8" t="s">
        <v>1333</v>
      </c>
      <c r="D1811" s="8" t="s">
        <v>1334</v>
      </c>
      <c r="E1811" s="9" t="s">
        <v>1718</v>
      </c>
      <c r="F1811" s="10" t="s">
        <v>1309</v>
      </c>
      <c r="G1811" s="10">
        <v>2</v>
      </c>
      <c r="H1811" s="11">
        <v>0</v>
      </c>
      <c r="I1811" s="11">
        <v>4</v>
      </c>
      <c r="J1811" s="14" t="s">
        <v>1310</v>
      </c>
      <c r="K1811" s="15" t="s">
        <v>2477</v>
      </c>
      <c r="L1811" s="16">
        <v>43831</v>
      </c>
    </row>
    <row r="1812" ht="24.2" customHeight="1" spans="1:12">
      <c r="A1812" s="6"/>
      <c r="B1812" s="7"/>
      <c r="C1812" s="8" t="s">
        <v>1316</v>
      </c>
      <c r="D1812" s="8" t="s">
        <v>1317</v>
      </c>
      <c r="E1812" s="9" t="s">
        <v>1718</v>
      </c>
      <c r="F1812" s="10" t="s">
        <v>1309</v>
      </c>
      <c r="G1812" s="10">
        <v>10</v>
      </c>
      <c r="H1812" s="11">
        <v>0</v>
      </c>
      <c r="I1812" s="11">
        <v>2</v>
      </c>
      <c r="J1812" s="14" t="s">
        <v>1310</v>
      </c>
      <c r="K1812" s="15" t="s">
        <v>2477</v>
      </c>
      <c r="L1812" s="16">
        <v>43831</v>
      </c>
    </row>
    <row r="1813" ht="24.2" customHeight="1" spans="1:12">
      <c r="A1813" s="6"/>
      <c r="B1813" s="7"/>
      <c r="C1813" s="8" t="s">
        <v>1348</v>
      </c>
      <c r="D1813" s="8" t="s">
        <v>1349</v>
      </c>
      <c r="E1813" s="9" t="s">
        <v>2123</v>
      </c>
      <c r="F1813" s="10" t="s">
        <v>1309</v>
      </c>
      <c r="G1813" s="10">
        <v>2</v>
      </c>
      <c r="H1813" s="11">
        <v>0</v>
      </c>
      <c r="I1813" s="11">
        <v>0.56</v>
      </c>
      <c r="J1813" s="14" t="s">
        <v>1310</v>
      </c>
      <c r="K1813" s="15" t="s">
        <v>2477</v>
      </c>
      <c r="L1813" s="16">
        <v>43831</v>
      </c>
    </row>
    <row r="1814" ht="24.2" customHeight="1" spans="1:12">
      <c r="A1814" s="6"/>
      <c r="B1814" s="7"/>
      <c r="C1814" s="8" t="s">
        <v>1421</v>
      </c>
      <c r="D1814" s="8" t="s">
        <v>1422</v>
      </c>
      <c r="E1814" s="9" t="s">
        <v>1359</v>
      </c>
      <c r="F1814" s="10" t="s">
        <v>1359</v>
      </c>
      <c r="G1814" s="10">
        <v>1</v>
      </c>
      <c r="H1814" s="11">
        <v>0</v>
      </c>
      <c r="I1814" s="11">
        <v>5</v>
      </c>
      <c r="J1814" s="14" t="s">
        <v>1310</v>
      </c>
      <c r="K1814" s="15"/>
      <c r="L1814" s="16">
        <v>43831</v>
      </c>
    </row>
    <row r="1815" ht="24.2" customHeight="1" spans="1:12">
      <c r="A1815" s="6"/>
      <c r="B1815" s="7"/>
      <c r="C1815" s="8" t="s">
        <v>1377</v>
      </c>
      <c r="D1815" s="8" t="s">
        <v>1378</v>
      </c>
      <c r="E1815" s="9" t="s">
        <v>1309</v>
      </c>
      <c r="F1815" s="10" t="s">
        <v>1309</v>
      </c>
      <c r="G1815" s="10">
        <v>2</v>
      </c>
      <c r="H1815" s="11">
        <v>0</v>
      </c>
      <c r="I1815" s="11">
        <v>0.6</v>
      </c>
      <c r="J1815" s="14" t="s">
        <v>1310</v>
      </c>
      <c r="K1815" s="15" t="s">
        <v>2476</v>
      </c>
      <c r="L1815" s="16">
        <v>43831</v>
      </c>
    </row>
    <row r="1816" ht="24.2" customHeight="1" spans="1:12">
      <c r="A1816" s="6"/>
      <c r="B1816" s="7"/>
      <c r="C1816" s="8" t="s">
        <v>1318</v>
      </c>
      <c r="D1816" s="8" t="s">
        <v>1319</v>
      </c>
      <c r="E1816" s="9" t="s">
        <v>2480</v>
      </c>
      <c r="F1816" s="10" t="s">
        <v>1309</v>
      </c>
      <c r="G1816" s="10">
        <v>12</v>
      </c>
      <c r="H1816" s="11">
        <v>0</v>
      </c>
      <c r="I1816" s="11">
        <v>6.6</v>
      </c>
      <c r="J1816" s="14" t="s">
        <v>1310</v>
      </c>
      <c r="K1816" s="15" t="s">
        <v>2481</v>
      </c>
      <c r="L1816" s="16">
        <v>43831</v>
      </c>
    </row>
    <row r="1817" ht="24.2" customHeight="1" spans="1:12">
      <c r="A1817" s="6"/>
      <c r="B1817" s="7"/>
      <c r="C1817" s="8" t="s">
        <v>1323</v>
      </c>
      <c r="D1817" s="8" t="s">
        <v>1324</v>
      </c>
      <c r="E1817" s="9" t="s">
        <v>1433</v>
      </c>
      <c r="F1817" s="10" t="s">
        <v>2482</v>
      </c>
      <c r="G1817" s="10">
        <v>100</v>
      </c>
      <c r="H1817" s="11">
        <v>0</v>
      </c>
      <c r="I1817" s="11">
        <v>3</v>
      </c>
      <c r="J1817" s="14" t="s">
        <v>1310</v>
      </c>
      <c r="K1817" s="15" t="s">
        <v>2483</v>
      </c>
      <c r="L1817" s="16">
        <v>43831</v>
      </c>
    </row>
    <row r="1818" ht="17.1" customHeight="1" spans="1:12">
      <c r="A1818" s="6"/>
      <c r="B1818" s="7"/>
      <c r="C1818" s="8" t="s">
        <v>1338</v>
      </c>
      <c r="D1818" s="8" t="s">
        <v>1339</v>
      </c>
      <c r="E1818" s="9" t="s">
        <v>2484</v>
      </c>
      <c r="F1818" s="10" t="s">
        <v>1341</v>
      </c>
      <c r="G1818" s="10">
        <v>100</v>
      </c>
      <c r="H1818" s="11">
        <v>0</v>
      </c>
      <c r="I1818" s="11">
        <v>3</v>
      </c>
      <c r="J1818" s="14" t="s">
        <v>1310</v>
      </c>
      <c r="K1818" s="15"/>
      <c r="L1818" s="16">
        <v>43831</v>
      </c>
    </row>
    <row r="1819" ht="36.2" customHeight="1" spans="1:12">
      <c r="A1819" s="6"/>
      <c r="B1819" s="7" t="s">
        <v>2485</v>
      </c>
      <c r="C1819" s="8" t="s">
        <v>2486</v>
      </c>
      <c r="D1819" s="8" t="s">
        <v>2487</v>
      </c>
      <c r="E1819" s="9" t="s">
        <v>1309</v>
      </c>
      <c r="F1819" s="10" t="s">
        <v>1309</v>
      </c>
      <c r="G1819" s="10">
        <v>1</v>
      </c>
      <c r="H1819" s="11">
        <v>0</v>
      </c>
      <c r="I1819" s="11">
        <v>0</v>
      </c>
      <c r="J1819" s="14" t="s">
        <v>1310</v>
      </c>
      <c r="K1819" s="15" t="s">
        <v>2488</v>
      </c>
      <c r="L1819" s="16">
        <v>43831</v>
      </c>
    </row>
    <row r="1820" ht="65.1" customHeight="1" spans="1:12">
      <c r="A1820" s="6"/>
      <c r="B1820" s="7" t="s">
        <v>2489</v>
      </c>
      <c r="C1820" s="8" t="s">
        <v>2185</v>
      </c>
      <c r="D1820" s="8" t="s">
        <v>2186</v>
      </c>
      <c r="E1820" s="9" t="s">
        <v>1309</v>
      </c>
      <c r="F1820" s="10" t="s">
        <v>1309</v>
      </c>
      <c r="G1820" s="10">
        <v>4</v>
      </c>
      <c r="H1820" s="11">
        <v>0</v>
      </c>
      <c r="I1820" s="11">
        <v>0</v>
      </c>
      <c r="J1820" s="14" t="s">
        <v>1310</v>
      </c>
      <c r="K1820" s="15" t="s">
        <v>2490</v>
      </c>
      <c r="L1820" s="16">
        <v>43831</v>
      </c>
    </row>
    <row r="1821" ht="162.95" customHeight="1" spans="1:12">
      <c r="A1821" s="6"/>
      <c r="B1821" s="7"/>
      <c r="C1821" s="8" t="s">
        <v>2486</v>
      </c>
      <c r="D1821" s="8" t="s">
        <v>2487</v>
      </c>
      <c r="E1821" s="9" t="s">
        <v>1309</v>
      </c>
      <c r="F1821" s="10" t="s">
        <v>1309</v>
      </c>
      <c r="G1821" s="10">
        <v>5</v>
      </c>
      <c r="H1821" s="11">
        <v>0</v>
      </c>
      <c r="I1821" s="11">
        <v>0</v>
      </c>
      <c r="J1821" s="14" t="s">
        <v>1310</v>
      </c>
      <c r="K1821" s="15" t="s">
        <v>2491</v>
      </c>
      <c r="L1821" s="16">
        <v>43831</v>
      </c>
    </row>
    <row r="1822" ht="17.1" customHeight="1" spans="1:12">
      <c r="A1822" s="6" t="s">
        <v>398</v>
      </c>
      <c r="B1822" s="7" t="s">
        <v>1305</v>
      </c>
      <c r="C1822" s="8" t="s">
        <v>1323</v>
      </c>
      <c r="D1822" s="8" t="s">
        <v>1324</v>
      </c>
      <c r="E1822" s="9" t="s">
        <v>1433</v>
      </c>
      <c r="F1822" s="10" t="s">
        <v>1326</v>
      </c>
      <c r="G1822" s="10">
        <v>13</v>
      </c>
      <c r="H1822" s="11">
        <v>0</v>
      </c>
      <c r="I1822" s="11">
        <v>0.39</v>
      </c>
      <c r="J1822" s="14" t="s">
        <v>1310</v>
      </c>
      <c r="K1822" s="15"/>
      <c r="L1822" s="16">
        <v>43845</v>
      </c>
    </row>
    <row r="1823" ht="17.1" customHeight="1" spans="1:12">
      <c r="A1823" s="6"/>
      <c r="B1823" s="7"/>
      <c r="C1823" s="8"/>
      <c r="D1823" s="8"/>
      <c r="E1823" s="9"/>
      <c r="F1823" s="10"/>
      <c r="G1823" s="10"/>
      <c r="H1823" s="11"/>
      <c r="I1823" s="11"/>
      <c r="J1823" s="14"/>
      <c r="K1823" s="15"/>
      <c r="L1823" s="16">
        <v>43936</v>
      </c>
    </row>
    <row r="1824" ht="17.1" customHeight="1" spans="1:12">
      <c r="A1824" s="6"/>
      <c r="B1824" s="7"/>
      <c r="C1824" s="8"/>
      <c r="D1824" s="8"/>
      <c r="E1824" s="9"/>
      <c r="F1824" s="10" t="s">
        <v>1341</v>
      </c>
      <c r="G1824" s="10">
        <v>13</v>
      </c>
      <c r="H1824" s="11">
        <v>0</v>
      </c>
      <c r="I1824" s="11">
        <v>0.39</v>
      </c>
      <c r="J1824" s="14" t="s">
        <v>1310</v>
      </c>
      <c r="K1824" s="15"/>
      <c r="L1824" s="16">
        <v>44027</v>
      </c>
    </row>
    <row r="1825" ht="17.1" customHeight="1" spans="1:12">
      <c r="A1825" s="6"/>
      <c r="B1825" s="7"/>
      <c r="C1825" s="8"/>
      <c r="D1825" s="8"/>
      <c r="E1825" s="9"/>
      <c r="F1825" s="10"/>
      <c r="G1825" s="10"/>
      <c r="H1825" s="11"/>
      <c r="I1825" s="11"/>
      <c r="J1825" s="14"/>
      <c r="K1825" s="15"/>
      <c r="L1825" s="16">
        <v>44150</v>
      </c>
    </row>
    <row r="1826" ht="17.1" customHeight="1" spans="1:12">
      <c r="A1826" s="6"/>
      <c r="B1826" s="7"/>
      <c r="C1826" s="8"/>
      <c r="D1826" s="8"/>
      <c r="E1826" s="9" t="s">
        <v>2492</v>
      </c>
      <c r="F1826" s="10" t="s">
        <v>1341</v>
      </c>
      <c r="G1826" s="10">
        <v>8</v>
      </c>
      <c r="H1826" s="11">
        <v>0</v>
      </c>
      <c r="I1826" s="11">
        <v>0.24</v>
      </c>
      <c r="J1826" s="14" t="s">
        <v>1310</v>
      </c>
      <c r="K1826" s="15"/>
      <c r="L1826" s="16">
        <v>43845</v>
      </c>
    </row>
    <row r="1827" ht="17.1" customHeight="1" spans="1:12">
      <c r="A1827" s="6"/>
      <c r="B1827" s="7"/>
      <c r="C1827" s="8"/>
      <c r="D1827" s="8"/>
      <c r="E1827" s="9"/>
      <c r="F1827" s="10"/>
      <c r="G1827" s="10"/>
      <c r="H1827" s="11"/>
      <c r="I1827" s="11"/>
      <c r="J1827" s="14"/>
      <c r="K1827" s="15"/>
      <c r="L1827" s="16">
        <v>43936</v>
      </c>
    </row>
    <row r="1828" ht="17.1" customHeight="1" spans="1:12">
      <c r="A1828" s="6"/>
      <c r="B1828" s="7"/>
      <c r="C1828" s="8"/>
      <c r="D1828" s="8"/>
      <c r="E1828" s="9"/>
      <c r="F1828" s="10"/>
      <c r="G1828" s="10"/>
      <c r="H1828" s="11"/>
      <c r="I1828" s="11"/>
      <c r="J1828" s="14"/>
      <c r="K1828" s="15"/>
      <c r="L1828" s="16">
        <v>44027</v>
      </c>
    </row>
    <row r="1829" ht="17.1" customHeight="1" spans="1:12">
      <c r="A1829" s="6"/>
      <c r="B1829" s="7"/>
      <c r="C1829" s="8"/>
      <c r="D1829" s="8"/>
      <c r="E1829" s="9"/>
      <c r="F1829" s="10"/>
      <c r="G1829" s="10"/>
      <c r="H1829" s="11"/>
      <c r="I1829" s="11"/>
      <c r="J1829" s="14"/>
      <c r="K1829" s="15"/>
      <c r="L1829" s="16">
        <v>44150</v>
      </c>
    </row>
    <row r="1830" ht="22.7" customHeight="1" spans="1:12">
      <c r="A1830" s="27" t="s">
        <v>2493</v>
      </c>
      <c r="B1830" s="34" t="s">
        <v>1305</v>
      </c>
      <c r="C1830" s="8" t="s">
        <v>1314</v>
      </c>
      <c r="D1830" s="8" t="s">
        <v>1315</v>
      </c>
      <c r="E1830" s="9" t="s">
        <v>2494</v>
      </c>
      <c r="F1830" s="10" t="s">
        <v>1355</v>
      </c>
      <c r="G1830" s="10">
        <v>2</v>
      </c>
      <c r="H1830" s="11">
        <v>0</v>
      </c>
      <c r="I1830" s="11">
        <v>0.32</v>
      </c>
      <c r="J1830" s="14" t="s">
        <v>1310</v>
      </c>
      <c r="K1830" s="15"/>
      <c r="L1830" s="16">
        <v>43831</v>
      </c>
    </row>
    <row r="1831" ht="22.7" customHeight="1" spans="1:12">
      <c r="A1831" s="27"/>
      <c r="B1831" s="27"/>
      <c r="C1831" s="8"/>
      <c r="D1831" s="8"/>
      <c r="E1831" s="9" t="s">
        <v>2495</v>
      </c>
      <c r="F1831" s="10" t="s">
        <v>1355</v>
      </c>
      <c r="G1831" s="10">
        <v>1</v>
      </c>
      <c r="H1831" s="11">
        <v>0</v>
      </c>
      <c r="I1831" s="11">
        <v>0.24</v>
      </c>
      <c r="J1831" s="14" t="s">
        <v>1310</v>
      </c>
      <c r="K1831" s="15"/>
      <c r="L1831" s="16">
        <v>43831</v>
      </c>
    </row>
    <row r="1832" ht="17.1" customHeight="1" spans="1:12">
      <c r="A1832" s="27"/>
      <c r="B1832" s="27"/>
      <c r="C1832" s="8"/>
      <c r="D1832" s="8"/>
      <c r="E1832" s="9" t="s">
        <v>2496</v>
      </c>
      <c r="F1832" s="10" t="s">
        <v>1355</v>
      </c>
      <c r="G1832" s="10">
        <v>2</v>
      </c>
      <c r="H1832" s="11">
        <v>0</v>
      </c>
      <c r="I1832" s="11">
        <v>0.12</v>
      </c>
      <c r="J1832" s="14" t="s">
        <v>1310</v>
      </c>
      <c r="K1832" s="15"/>
      <c r="L1832" s="16">
        <v>43831</v>
      </c>
    </row>
    <row r="1833" ht="17.1" customHeight="1" spans="1:12">
      <c r="A1833" s="27"/>
      <c r="B1833" s="27"/>
      <c r="C1833" s="8"/>
      <c r="D1833" s="8"/>
      <c r="E1833" s="9"/>
      <c r="F1833" s="10"/>
      <c r="G1833" s="10">
        <v>1</v>
      </c>
      <c r="H1833" s="11">
        <v>0</v>
      </c>
      <c r="I1833" s="11">
        <v>0.06</v>
      </c>
      <c r="J1833" s="14" t="s">
        <v>1310</v>
      </c>
      <c r="K1833" s="15"/>
      <c r="L1833" s="16">
        <v>43831</v>
      </c>
    </row>
    <row r="1834" ht="17.1" customHeight="1" spans="1:12">
      <c r="A1834" s="33"/>
      <c r="B1834" s="33"/>
      <c r="C1834" s="8"/>
      <c r="D1834" s="8"/>
      <c r="E1834" s="9" t="s">
        <v>1763</v>
      </c>
      <c r="F1834" s="10" t="s">
        <v>1341</v>
      </c>
      <c r="G1834" s="10">
        <v>3</v>
      </c>
      <c r="H1834" s="11">
        <v>0</v>
      </c>
      <c r="I1834" s="11">
        <v>0.3</v>
      </c>
      <c r="J1834" s="14" t="s">
        <v>1310</v>
      </c>
      <c r="K1834" s="15"/>
      <c r="L1834" s="16">
        <v>43831</v>
      </c>
    </row>
    <row r="1835" ht="17.1" customHeight="1" spans="1:12">
      <c r="A1835" s="27" t="s">
        <v>2493</v>
      </c>
      <c r="B1835" s="34" t="s">
        <v>1305</v>
      </c>
      <c r="C1835" s="8" t="s">
        <v>1323</v>
      </c>
      <c r="D1835" s="8" t="s">
        <v>1324</v>
      </c>
      <c r="E1835" s="9" t="s">
        <v>1433</v>
      </c>
      <c r="F1835" s="10" t="s">
        <v>1326</v>
      </c>
      <c r="G1835" s="10">
        <v>15</v>
      </c>
      <c r="H1835" s="11">
        <v>0</v>
      </c>
      <c r="I1835" s="11">
        <v>0.3</v>
      </c>
      <c r="J1835" s="14" t="s">
        <v>1310</v>
      </c>
      <c r="K1835" s="15"/>
      <c r="L1835" s="16">
        <v>43831</v>
      </c>
    </row>
    <row r="1836" ht="17.1" customHeight="1" spans="1:12">
      <c r="A1836" s="27"/>
      <c r="B1836" s="27"/>
      <c r="C1836" s="8"/>
      <c r="D1836" s="8"/>
      <c r="E1836" s="9" t="s">
        <v>2492</v>
      </c>
      <c r="F1836" s="10" t="s">
        <v>1326</v>
      </c>
      <c r="G1836" s="10">
        <v>1</v>
      </c>
      <c r="H1836" s="11">
        <v>0</v>
      </c>
      <c r="I1836" s="11">
        <v>0.02</v>
      </c>
      <c r="J1836" s="14" t="s">
        <v>1310</v>
      </c>
      <c r="K1836" s="15"/>
      <c r="L1836" s="16">
        <v>43831</v>
      </c>
    </row>
    <row r="1837" ht="22.7" customHeight="1" spans="1:12">
      <c r="A1837" s="27"/>
      <c r="B1837" s="27"/>
      <c r="C1837" s="8" t="s">
        <v>1338</v>
      </c>
      <c r="D1837" s="8" t="s">
        <v>1339</v>
      </c>
      <c r="E1837" s="9" t="s">
        <v>2497</v>
      </c>
      <c r="F1837" s="10" t="s">
        <v>1341</v>
      </c>
      <c r="G1837" s="10">
        <v>2</v>
      </c>
      <c r="H1837" s="11">
        <v>0</v>
      </c>
      <c r="I1837" s="11">
        <v>0.06</v>
      </c>
      <c r="J1837" s="14" t="s">
        <v>1310</v>
      </c>
      <c r="K1837" s="15"/>
      <c r="L1837" s="16">
        <v>43831</v>
      </c>
    </row>
    <row r="1838" ht="17.1" customHeight="1" spans="1:12">
      <c r="A1838" s="27"/>
      <c r="B1838" s="27"/>
      <c r="C1838" s="8"/>
      <c r="D1838" s="8"/>
      <c r="E1838" s="9" t="s">
        <v>2498</v>
      </c>
      <c r="F1838" s="10" t="s">
        <v>1341</v>
      </c>
      <c r="G1838" s="10">
        <v>1</v>
      </c>
      <c r="H1838" s="11">
        <v>0</v>
      </c>
      <c r="I1838" s="11">
        <v>0.03</v>
      </c>
      <c r="J1838" s="14" t="s">
        <v>1310</v>
      </c>
      <c r="K1838" s="15"/>
      <c r="L1838" s="16">
        <v>43831</v>
      </c>
    </row>
    <row r="1839" ht="17.1" customHeight="1" spans="1:12">
      <c r="A1839" s="27"/>
      <c r="B1839" s="27"/>
      <c r="C1839" s="8"/>
      <c r="D1839" s="8"/>
      <c r="E1839" s="9" t="s">
        <v>2499</v>
      </c>
      <c r="F1839" s="10" t="s">
        <v>2155</v>
      </c>
      <c r="G1839" s="10">
        <v>30</v>
      </c>
      <c r="H1839" s="11">
        <v>0</v>
      </c>
      <c r="I1839" s="11">
        <v>1.2</v>
      </c>
      <c r="J1839" s="14" t="s">
        <v>1310</v>
      </c>
      <c r="K1839" s="15"/>
      <c r="L1839" s="16">
        <v>43831</v>
      </c>
    </row>
    <row r="1840" ht="22.7" customHeight="1" spans="1:12">
      <c r="A1840" s="33"/>
      <c r="B1840" s="33"/>
      <c r="C1840" s="8" t="s">
        <v>1331</v>
      </c>
      <c r="D1840" s="8" t="s">
        <v>1332</v>
      </c>
      <c r="E1840" s="9" t="s">
        <v>2500</v>
      </c>
      <c r="F1840" s="10" t="s">
        <v>1309</v>
      </c>
      <c r="G1840" s="10">
        <v>1</v>
      </c>
      <c r="H1840" s="11">
        <v>0</v>
      </c>
      <c r="I1840" s="11">
        <v>0.55</v>
      </c>
      <c r="J1840" s="14" t="s">
        <v>1310</v>
      </c>
      <c r="K1840" s="15"/>
      <c r="L1840" s="16">
        <v>43831</v>
      </c>
    </row>
    <row r="1841" ht="17.1" customHeight="1" spans="1:12">
      <c r="A1841" s="6" t="s">
        <v>402</v>
      </c>
      <c r="B1841" s="7" t="s">
        <v>1305</v>
      </c>
      <c r="C1841" s="8" t="s">
        <v>1338</v>
      </c>
      <c r="D1841" s="8" t="s">
        <v>1339</v>
      </c>
      <c r="E1841" s="9" t="s">
        <v>1718</v>
      </c>
      <c r="F1841" s="10" t="s">
        <v>1313</v>
      </c>
      <c r="G1841" s="10">
        <v>1</v>
      </c>
      <c r="H1841" s="11">
        <v>0</v>
      </c>
      <c r="I1841" s="11">
        <v>0.8</v>
      </c>
      <c r="J1841" s="14" t="s">
        <v>1310</v>
      </c>
      <c r="K1841" s="15"/>
      <c r="L1841" s="16">
        <v>43891</v>
      </c>
    </row>
    <row r="1842" ht="17.1" customHeight="1" spans="1:12">
      <c r="A1842" s="6"/>
      <c r="B1842" s="7"/>
      <c r="C1842" s="8" t="s">
        <v>1336</v>
      </c>
      <c r="D1842" s="8" t="s">
        <v>1337</v>
      </c>
      <c r="E1842" s="9" t="s">
        <v>2501</v>
      </c>
      <c r="F1842" s="10" t="s">
        <v>1313</v>
      </c>
      <c r="G1842" s="10">
        <v>1</v>
      </c>
      <c r="H1842" s="11">
        <v>0</v>
      </c>
      <c r="I1842" s="11">
        <v>5</v>
      </c>
      <c r="J1842" s="14" t="s">
        <v>1310</v>
      </c>
      <c r="K1842" s="15"/>
      <c r="L1842" s="16">
        <v>43952</v>
      </c>
    </row>
    <row r="1843" ht="24.2" customHeight="1" spans="1:12">
      <c r="A1843" s="6"/>
      <c r="B1843" s="7"/>
      <c r="C1843" s="8" t="s">
        <v>1421</v>
      </c>
      <c r="D1843" s="8" t="s">
        <v>1422</v>
      </c>
      <c r="E1843" s="9" t="s">
        <v>1937</v>
      </c>
      <c r="F1843" s="10" t="s">
        <v>1359</v>
      </c>
      <c r="G1843" s="10">
        <v>2</v>
      </c>
      <c r="H1843" s="11">
        <v>0</v>
      </c>
      <c r="I1843" s="11">
        <v>1</v>
      </c>
      <c r="J1843" s="14" t="s">
        <v>1310</v>
      </c>
      <c r="K1843" s="15"/>
      <c r="L1843" s="16">
        <v>43891</v>
      </c>
    </row>
    <row r="1844" ht="22.7" customHeight="1" spans="1:12">
      <c r="A1844" s="6"/>
      <c r="B1844" s="7"/>
      <c r="C1844" s="8" t="s">
        <v>1384</v>
      </c>
      <c r="D1844" s="8" t="s">
        <v>1385</v>
      </c>
      <c r="E1844" s="9" t="s">
        <v>2502</v>
      </c>
      <c r="F1844" s="10" t="s">
        <v>1359</v>
      </c>
      <c r="G1844" s="10">
        <v>1</v>
      </c>
      <c r="H1844" s="11">
        <v>0</v>
      </c>
      <c r="I1844" s="11">
        <v>15</v>
      </c>
      <c r="J1844" s="14" t="s">
        <v>1310</v>
      </c>
      <c r="K1844" s="15"/>
      <c r="L1844" s="16">
        <v>43952</v>
      </c>
    </row>
    <row r="1845" ht="17.1" customHeight="1" spans="1:12">
      <c r="A1845" s="6"/>
      <c r="B1845" s="7"/>
      <c r="C1845" s="8" t="s">
        <v>1318</v>
      </c>
      <c r="D1845" s="8" t="s">
        <v>1319</v>
      </c>
      <c r="E1845" s="9" t="s">
        <v>1388</v>
      </c>
      <c r="F1845" s="10" t="s">
        <v>1309</v>
      </c>
      <c r="G1845" s="10">
        <v>2</v>
      </c>
      <c r="H1845" s="11">
        <v>0</v>
      </c>
      <c r="I1845" s="11">
        <v>1</v>
      </c>
      <c r="J1845" s="14" t="s">
        <v>1310</v>
      </c>
      <c r="K1845" s="15"/>
      <c r="L1845" s="16">
        <v>44044</v>
      </c>
    </row>
    <row r="1846" ht="17.1" customHeight="1" spans="1:12">
      <c r="A1846" s="6"/>
      <c r="B1846" s="7"/>
      <c r="C1846" s="8"/>
      <c r="D1846" s="8"/>
      <c r="E1846" s="9"/>
      <c r="F1846" s="10"/>
      <c r="G1846" s="10">
        <v>1</v>
      </c>
      <c r="H1846" s="11">
        <v>0</v>
      </c>
      <c r="I1846" s="11">
        <v>0.5</v>
      </c>
      <c r="J1846" s="14" t="s">
        <v>1310</v>
      </c>
      <c r="K1846" s="15"/>
      <c r="L1846" s="16">
        <v>43922</v>
      </c>
    </row>
    <row r="1847" ht="17.1" customHeight="1" spans="1:12">
      <c r="A1847" s="6"/>
      <c r="B1847" s="7"/>
      <c r="C1847" s="8" t="s">
        <v>1329</v>
      </c>
      <c r="D1847" s="8" t="s">
        <v>1330</v>
      </c>
      <c r="E1847" s="9" t="s">
        <v>2181</v>
      </c>
      <c r="F1847" s="10" t="s">
        <v>1309</v>
      </c>
      <c r="G1847" s="10">
        <v>2</v>
      </c>
      <c r="H1847" s="11">
        <v>0</v>
      </c>
      <c r="I1847" s="11">
        <v>2</v>
      </c>
      <c r="J1847" s="14" t="s">
        <v>1310</v>
      </c>
      <c r="K1847" s="15"/>
      <c r="L1847" s="16">
        <v>43891</v>
      </c>
    </row>
    <row r="1848" ht="17.1" customHeight="1" spans="1:12">
      <c r="A1848" s="6"/>
      <c r="B1848" s="7"/>
      <c r="C1848" s="8" t="s">
        <v>1331</v>
      </c>
      <c r="D1848" s="8" t="s">
        <v>1332</v>
      </c>
      <c r="E1848" s="9" t="s">
        <v>1388</v>
      </c>
      <c r="F1848" s="10" t="s">
        <v>1309</v>
      </c>
      <c r="G1848" s="10">
        <v>1</v>
      </c>
      <c r="H1848" s="11">
        <v>0</v>
      </c>
      <c r="I1848" s="11">
        <v>0.35</v>
      </c>
      <c r="J1848" s="14" t="s">
        <v>1310</v>
      </c>
      <c r="K1848" s="15" t="s">
        <v>1522</v>
      </c>
      <c r="L1848" s="16">
        <v>43952</v>
      </c>
    </row>
    <row r="1849" ht="17.1" customHeight="1" spans="1:12">
      <c r="A1849" s="6"/>
      <c r="B1849" s="7"/>
      <c r="C1849" s="8" t="s">
        <v>1352</v>
      </c>
      <c r="D1849" s="8" t="s">
        <v>1353</v>
      </c>
      <c r="E1849" s="9" t="s">
        <v>1372</v>
      </c>
      <c r="F1849" s="10" t="s">
        <v>1313</v>
      </c>
      <c r="G1849" s="10">
        <v>1</v>
      </c>
      <c r="H1849" s="11">
        <v>0</v>
      </c>
      <c r="I1849" s="11">
        <v>0.6</v>
      </c>
      <c r="J1849" s="14" t="s">
        <v>1310</v>
      </c>
      <c r="K1849" s="15"/>
      <c r="L1849" s="16">
        <v>43983</v>
      </c>
    </row>
    <row r="1850" ht="17.1" customHeight="1" spans="1:12">
      <c r="A1850" s="6"/>
      <c r="B1850" s="7"/>
      <c r="C1850" s="8"/>
      <c r="D1850" s="8"/>
      <c r="E1850" s="9"/>
      <c r="F1850" s="10"/>
      <c r="G1850" s="10"/>
      <c r="H1850" s="11"/>
      <c r="I1850" s="11">
        <v>1.5</v>
      </c>
      <c r="J1850" s="14" t="s">
        <v>1310</v>
      </c>
      <c r="K1850" s="15"/>
      <c r="L1850" s="16">
        <v>43922</v>
      </c>
    </row>
    <row r="1851" ht="17.1" customHeight="1" spans="1:12">
      <c r="A1851" s="6"/>
      <c r="B1851" s="7"/>
      <c r="C1851" s="8" t="s">
        <v>1323</v>
      </c>
      <c r="D1851" s="8" t="s">
        <v>1324</v>
      </c>
      <c r="E1851" s="9" t="s">
        <v>1604</v>
      </c>
      <c r="F1851" s="10" t="s">
        <v>1313</v>
      </c>
      <c r="G1851" s="10">
        <v>1</v>
      </c>
      <c r="H1851" s="11">
        <v>0</v>
      </c>
      <c r="I1851" s="11">
        <v>0.2</v>
      </c>
      <c r="J1851" s="14" t="s">
        <v>1310</v>
      </c>
      <c r="K1851" s="15"/>
      <c r="L1851" s="16">
        <v>43922</v>
      </c>
    </row>
    <row r="1852" ht="17.1" customHeight="1" spans="1:12">
      <c r="A1852" s="6"/>
      <c r="B1852" s="7"/>
      <c r="C1852" s="8"/>
      <c r="D1852" s="8"/>
      <c r="E1852" s="9" t="s">
        <v>1591</v>
      </c>
      <c r="F1852" s="10" t="s">
        <v>1313</v>
      </c>
      <c r="G1852" s="10">
        <v>1</v>
      </c>
      <c r="H1852" s="11">
        <v>0</v>
      </c>
      <c r="I1852" s="11">
        <v>0.5</v>
      </c>
      <c r="J1852" s="14" t="s">
        <v>1310</v>
      </c>
      <c r="K1852" s="15"/>
      <c r="L1852" s="16">
        <v>43891</v>
      </c>
    </row>
    <row r="1853" ht="17.1" customHeight="1" spans="1:12">
      <c r="A1853" s="6"/>
      <c r="B1853" s="7"/>
      <c r="C1853" s="8" t="s">
        <v>1342</v>
      </c>
      <c r="D1853" s="8" t="s">
        <v>1343</v>
      </c>
      <c r="E1853" s="9" t="s">
        <v>1941</v>
      </c>
      <c r="F1853" s="10" t="s">
        <v>1309</v>
      </c>
      <c r="G1853" s="10">
        <v>2</v>
      </c>
      <c r="H1853" s="11">
        <v>0</v>
      </c>
      <c r="I1853" s="11">
        <v>1.2</v>
      </c>
      <c r="J1853" s="14" t="s">
        <v>1310</v>
      </c>
      <c r="K1853" s="15"/>
      <c r="L1853" s="16">
        <v>44105</v>
      </c>
    </row>
    <row r="1854" ht="24.2" customHeight="1" spans="1:12">
      <c r="A1854" s="6"/>
      <c r="B1854" s="7"/>
      <c r="C1854" s="8" t="s">
        <v>1357</v>
      </c>
      <c r="D1854" s="8" t="s">
        <v>1358</v>
      </c>
      <c r="E1854" s="9" t="s">
        <v>1771</v>
      </c>
      <c r="F1854" s="10" t="s">
        <v>1359</v>
      </c>
      <c r="G1854" s="10">
        <v>2</v>
      </c>
      <c r="H1854" s="11">
        <v>0</v>
      </c>
      <c r="I1854" s="11">
        <v>1</v>
      </c>
      <c r="J1854" s="14" t="s">
        <v>1310</v>
      </c>
      <c r="K1854" s="15"/>
      <c r="L1854" s="16">
        <v>43922</v>
      </c>
    </row>
    <row r="1855" ht="17.1" customHeight="1" spans="1:12">
      <c r="A1855" s="6" t="s">
        <v>404</v>
      </c>
      <c r="B1855" s="7" t="s">
        <v>1305</v>
      </c>
      <c r="C1855" s="8" t="s">
        <v>1338</v>
      </c>
      <c r="D1855" s="8" t="s">
        <v>1339</v>
      </c>
      <c r="E1855" s="9" t="s">
        <v>1313</v>
      </c>
      <c r="F1855" s="10" t="s">
        <v>1313</v>
      </c>
      <c r="G1855" s="10">
        <v>2</v>
      </c>
      <c r="H1855" s="11">
        <v>0</v>
      </c>
      <c r="I1855" s="11">
        <v>0.7</v>
      </c>
      <c r="J1855" s="14" t="s">
        <v>1310</v>
      </c>
      <c r="K1855" s="15"/>
      <c r="L1855" s="16">
        <v>43871</v>
      </c>
    </row>
    <row r="1856" ht="27" customHeight="1" spans="1:12">
      <c r="A1856" s="6"/>
      <c r="B1856" s="7"/>
      <c r="C1856" s="8" t="s">
        <v>1421</v>
      </c>
      <c r="D1856" s="8" t="s">
        <v>1422</v>
      </c>
      <c r="E1856" s="9" t="s">
        <v>1313</v>
      </c>
      <c r="F1856" s="10" t="s">
        <v>1313</v>
      </c>
      <c r="G1856" s="10">
        <v>2</v>
      </c>
      <c r="H1856" s="11">
        <v>0</v>
      </c>
      <c r="I1856" s="11">
        <v>0.6</v>
      </c>
      <c r="J1856" s="14" t="s">
        <v>1310</v>
      </c>
      <c r="K1856" s="15"/>
      <c r="L1856" s="16">
        <v>43871</v>
      </c>
    </row>
    <row r="1857" ht="27.95" customHeight="1" spans="1:12">
      <c r="A1857" s="6"/>
      <c r="B1857" s="7"/>
      <c r="C1857" s="8" t="s">
        <v>1412</v>
      </c>
      <c r="D1857" s="8" t="s">
        <v>1413</v>
      </c>
      <c r="E1857" s="9" t="s">
        <v>1313</v>
      </c>
      <c r="F1857" s="10" t="s">
        <v>1313</v>
      </c>
      <c r="G1857" s="10">
        <v>3</v>
      </c>
      <c r="H1857" s="11">
        <v>0</v>
      </c>
      <c r="I1857" s="11">
        <v>0.9</v>
      </c>
      <c r="J1857" s="14" t="s">
        <v>1310</v>
      </c>
      <c r="K1857" s="15"/>
      <c r="L1857" s="16">
        <v>43871</v>
      </c>
    </row>
    <row r="1858" ht="17.1" customHeight="1" spans="1:12">
      <c r="A1858" s="6"/>
      <c r="B1858" s="7"/>
      <c r="C1858" s="8" t="s">
        <v>1336</v>
      </c>
      <c r="D1858" s="8" t="s">
        <v>1337</v>
      </c>
      <c r="E1858" s="9" t="s">
        <v>1313</v>
      </c>
      <c r="F1858" s="10" t="s">
        <v>1313</v>
      </c>
      <c r="G1858" s="10">
        <v>2</v>
      </c>
      <c r="H1858" s="11">
        <v>0</v>
      </c>
      <c r="I1858" s="11">
        <v>3</v>
      </c>
      <c r="J1858" s="14" t="s">
        <v>1310</v>
      </c>
      <c r="K1858" s="15"/>
      <c r="L1858" s="16">
        <v>43871</v>
      </c>
    </row>
    <row r="1859" ht="17.1" customHeight="1" spans="1:12">
      <c r="A1859" s="6"/>
      <c r="B1859" s="7"/>
      <c r="C1859" s="8" t="s">
        <v>1323</v>
      </c>
      <c r="D1859" s="8" t="s">
        <v>1324</v>
      </c>
      <c r="E1859" s="9" t="s">
        <v>1313</v>
      </c>
      <c r="F1859" s="10" t="s">
        <v>1313</v>
      </c>
      <c r="G1859" s="10">
        <v>2</v>
      </c>
      <c r="H1859" s="11">
        <v>0</v>
      </c>
      <c r="I1859" s="11">
        <v>0.3</v>
      </c>
      <c r="J1859" s="14" t="s">
        <v>1310</v>
      </c>
      <c r="K1859" s="15"/>
      <c r="L1859" s="16">
        <v>43871</v>
      </c>
    </row>
    <row r="1860" ht="17.1" customHeight="1" spans="1:12">
      <c r="A1860" s="6"/>
      <c r="B1860" s="7"/>
      <c r="C1860" s="8" t="s">
        <v>1333</v>
      </c>
      <c r="D1860" s="8" t="s">
        <v>1334</v>
      </c>
      <c r="E1860" s="9" t="s">
        <v>1322</v>
      </c>
      <c r="F1860" s="10" t="s">
        <v>1322</v>
      </c>
      <c r="G1860" s="10">
        <v>1</v>
      </c>
      <c r="H1860" s="11">
        <v>0</v>
      </c>
      <c r="I1860" s="11">
        <v>3</v>
      </c>
      <c r="J1860" s="14" t="s">
        <v>1310</v>
      </c>
      <c r="K1860" s="15"/>
      <c r="L1860" s="16">
        <v>43871</v>
      </c>
    </row>
    <row r="1861" ht="22.7" customHeight="1" spans="1:12">
      <c r="A1861" s="6" t="s">
        <v>406</v>
      </c>
      <c r="B1861" s="7" t="s">
        <v>1305</v>
      </c>
      <c r="C1861" s="8" t="s">
        <v>1314</v>
      </c>
      <c r="D1861" s="8" t="s">
        <v>1315</v>
      </c>
      <c r="E1861" s="9" t="s">
        <v>2503</v>
      </c>
      <c r="F1861" s="10" t="s">
        <v>1309</v>
      </c>
      <c r="G1861" s="10">
        <v>4</v>
      </c>
      <c r="H1861" s="11">
        <v>0</v>
      </c>
      <c r="I1861" s="11">
        <v>0.4</v>
      </c>
      <c r="J1861" s="14" t="s">
        <v>1310</v>
      </c>
      <c r="K1861" s="15"/>
      <c r="L1861" s="16">
        <v>43831</v>
      </c>
    </row>
    <row r="1862" ht="17.1" customHeight="1" spans="1:12">
      <c r="A1862" s="6"/>
      <c r="B1862" s="7"/>
      <c r="C1862" s="8"/>
      <c r="D1862" s="8"/>
      <c r="E1862" s="9" t="s">
        <v>1372</v>
      </c>
      <c r="F1862" s="10" t="s">
        <v>1373</v>
      </c>
      <c r="G1862" s="10">
        <v>3</v>
      </c>
      <c r="H1862" s="11">
        <v>0</v>
      </c>
      <c r="I1862" s="11">
        <v>0.66</v>
      </c>
      <c r="J1862" s="14" t="s">
        <v>1310</v>
      </c>
      <c r="K1862" s="15"/>
      <c r="L1862" s="16">
        <v>43831</v>
      </c>
    </row>
    <row r="1863" ht="17.1" customHeight="1" spans="1:12">
      <c r="A1863" s="6"/>
      <c r="B1863" s="7"/>
      <c r="C1863" s="8" t="s">
        <v>1338</v>
      </c>
      <c r="D1863" s="8" t="s">
        <v>1339</v>
      </c>
      <c r="E1863" s="9" t="s">
        <v>2504</v>
      </c>
      <c r="F1863" s="10" t="s">
        <v>1593</v>
      </c>
      <c r="G1863" s="10">
        <v>2</v>
      </c>
      <c r="H1863" s="11">
        <v>0</v>
      </c>
      <c r="I1863" s="11">
        <v>0.04</v>
      </c>
      <c r="J1863" s="14" t="s">
        <v>1310</v>
      </c>
      <c r="K1863" s="15"/>
      <c r="L1863" s="16">
        <v>43831</v>
      </c>
    </row>
    <row r="1864" ht="22.7" customHeight="1" spans="1:12">
      <c r="A1864" s="6"/>
      <c r="B1864" s="7"/>
      <c r="C1864" s="8"/>
      <c r="D1864" s="8"/>
      <c r="E1864" s="9" t="s">
        <v>2505</v>
      </c>
      <c r="F1864" s="10" t="s">
        <v>2506</v>
      </c>
      <c r="G1864" s="10">
        <v>60</v>
      </c>
      <c r="H1864" s="11">
        <v>0</v>
      </c>
      <c r="I1864" s="11">
        <v>3</v>
      </c>
      <c r="J1864" s="14" t="s">
        <v>1310</v>
      </c>
      <c r="K1864" s="15"/>
      <c r="L1864" s="16">
        <v>43831</v>
      </c>
    </row>
    <row r="1865" ht="17.1" customHeight="1" spans="1:12">
      <c r="A1865" s="6"/>
      <c r="B1865" s="7"/>
      <c r="C1865" s="8" t="s">
        <v>1323</v>
      </c>
      <c r="D1865" s="8" t="s">
        <v>1324</v>
      </c>
      <c r="E1865" s="9" t="s">
        <v>2507</v>
      </c>
      <c r="F1865" s="10" t="s">
        <v>1326</v>
      </c>
      <c r="G1865" s="10">
        <v>15</v>
      </c>
      <c r="H1865" s="11">
        <v>0</v>
      </c>
      <c r="I1865" s="11">
        <v>0.45</v>
      </c>
      <c r="J1865" s="14" t="s">
        <v>1310</v>
      </c>
      <c r="K1865" s="15"/>
      <c r="L1865" s="16">
        <v>43831</v>
      </c>
    </row>
    <row r="1866" ht="17.1" customHeight="1" spans="1:12">
      <c r="A1866" s="6"/>
      <c r="B1866" s="7"/>
      <c r="C1866" s="8" t="s">
        <v>1345</v>
      </c>
      <c r="D1866" s="8" t="s">
        <v>1346</v>
      </c>
      <c r="E1866" s="9" t="s">
        <v>1523</v>
      </c>
      <c r="F1866" s="10" t="s">
        <v>1309</v>
      </c>
      <c r="G1866" s="10">
        <v>2</v>
      </c>
      <c r="H1866" s="11">
        <v>0</v>
      </c>
      <c r="I1866" s="11">
        <v>0.26</v>
      </c>
      <c r="J1866" s="14" t="s">
        <v>1310</v>
      </c>
      <c r="K1866" s="15"/>
      <c r="L1866" s="16">
        <v>43831</v>
      </c>
    </row>
    <row r="1867" ht="17.1" customHeight="1" spans="1:12">
      <c r="A1867" s="6"/>
      <c r="B1867" s="7"/>
      <c r="C1867" s="8" t="s">
        <v>1327</v>
      </c>
      <c r="D1867" s="8" t="s">
        <v>1328</v>
      </c>
      <c r="E1867" s="9" t="s">
        <v>1328</v>
      </c>
      <c r="F1867" s="10" t="s">
        <v>1309</v>
      </c>
      <c r="G1867" s="10">
        <v>1</v>
      </c>
      <c r="H1867" s="11">
        <v>0</v>
      </c>
      <c r="I1867" s="11">
        <v>0.1</v>
      </c>
      <c r="J1867" s="14" t="s">
        <v>1310</v>
      </c>
      <c r="K1867" s="15"/>
      <c r="L1867" s="16">
        <v>43831</v>
      </c>
    </row>
    <row r="1868" ht="17.1" customHeight="1" spans="1:12">
      <c r="A1868" s="6"/>
      <c r="B1868" s="7"/>
      <c r="C1868" s="8" t="s">
        <v>1318</v>
      </c>
      <c r="D1868" s="8" t="s">
        <v>1319</v>
      </c>
      <c r="E1868" s="9" t="s">
        <v>1574</v>
      </c>
      <c r="F1868" s="10" t="s">
        <v>1309</v>
      </c>
      <c r="G1868" s="10">
        <v>3</v>
      </c>
      <c r="H1868" s="11">
        <v>0</v>
      </c>
      <c r="I1868" s="11">
        <v>1.8</v>
      </c>
      <c r="J1868" s="14" t="s">
        <v>1310</v>
      </c>
      <c r="K1868" s="15"/>
      <c r="L1868" s="16">
        <v>43831</v>
      </c>
    </row>
    <row r="1869" ht="22.7" customHeight="1" spans="1:12">
      <c r="A1869" s="6"/>
      <c r="B1869" s="7"/>
      <c r="C1869" s="8" t="s">
        <v>1342</v>
      </c>
      <c r="D1869" s="8" t="s">
        <v>1343</v>
      </c>
      <c r="E1869" s="9" t="s">
        <v>2508</v>
      </c>
      <c r="F1869" s="10" t="s">
        <v>1309</v>
      </c>
      <c r="G1869" s="10">
        <v>2</v>
      </c>
      <c r="H1869" s="11">
        <v>0</v>
      </c>
      <c r="I1869" s="11">
        <v>0.7</v>
      </c>
      <c r="J1869" s="14" t="s">
        <v>1310</v>
      </c>
      <c r="K1869" s="15"/>
      <c r="L1869" s="16">
        <v>43831</v>
      </c>
    </row>
    <row r="1870" ht="17.1" customHeight="1" spans="1:12">
      <c r="A1870" s="6" t="s">
        <v>408</v>
      </c>
      <c r="B1870" s="7" t="s">
        <v>1305</v>
      </c>
      <c r="C1870" s="8" t="s">
        <v>1338</v>
      </c>
      <c r="D1870" s="8" t="s">
        <v>1339</v>
      </c>
      <c r="E1870" s="9" t="s">
        <v>1313</v>
      </c>
      <c r="F1870" s="10" t="s">
        <v>1313</v>
      </c>
      <c r="G1870" s="10">
        <v>2</v>
      </c>
      <c r="H1870" s="11">
        <v>0</v>
      </c>
      <c r="I1870" s="11">
        <v>0.4</v>
      </c>
      <c r="J1870" s="14" t="s">
        <v>1310</v>
      </c>
      <c r="K1870" s="15"/>
      <c r="L1870" s="16">
        <v>43871</v>
      </c>
    </row>
    <row r="1871" ht="17.1" customHeight="1" spans="1:12">
      <c r="A1871" s="6"/>
      <c r="B1871" s="7"/>
      <c r="C1871" s="8" t="s">
        <v>1491</v>
      </c>
      <c r="D1871" s="8" t="s">
        <v>1492</v>
      </c>
      <c r="E1871" s="9" t="s">
        <v>1309</v>
      </c>
      <c r="F1871" s="10" t="s">
        <v>1309</v>
      </c>
      <c r="G1871" s="10">
        <v>3</v>
      </c>
      <c r="H1871" s="11">
        <v>0</v>
      </c>
      <c r="I1871" s="11">
        <v>2.1</v>
      </c>
      <c r="J1871" s="14" t="s">
        <v>1310</v>
      </c>
      <c r="K1871" s="15"/>
      <c r="L1871" s="16">
        <v>43871</v>
      </c>
    </row>
    <row r="1872" ht="17.1" customHeight="1" spans="1:12">
      <c r="A1872" s="6"/>
      <c r="B1872" s="7"/>
      <c r="C1872" s="8" t="s">
        <v>1352</v>
      </c>
      <c r="D1872" s="8" t="s">
        <v>1353</v>
      </c>
      <c r="E1872" s="9" t="s">
        <v>1373</v>
      </c>
      <c r="F1872" s="10" t="s">
        <v>1373</v>
      </c>
      <c r="G1872" s="10">
        <v>5</v>
      </c>
      <c r="H1872" s="11">
        <v>0</v>
      </c>
      <c r="I1872" s="11">
        <v>1</v>
      </c>
      <c r="J1872" s="14" t="s">
        <v>1310</v>
      </c>
      <c r="K1872" s="15"/>
      <c r="L1872" s="16">
        <v>43922</v>
      </c>
    </row>
    <row r="1873" ht="17.1" customHeight="1" spans="1:12">
      <c r="A1873" s="6"/>
      <c r="B1873" s="7"/>
      <c r="C1873" s="8" t="s">
        <v>1336</v>
      </c>
      <c r="D1873" s="8" t="s">
        <v>1337</v>
      </c>
      <c r="E1873" s="9" t="s">
        <v>1359</v>
      </c>
      <c r="F1873" s="10" t="s">
        <v>1359</v>
      </c>
      <c r="G1873" s="10">
        <v>2</v>
      </c>
      <c r="H1873" s="11">
        <v>0</v>
      </c>
      <c r="I1873" s="11">
        <v>4</v>
      </c>
      <c r="J1873" s="14" t="s">
        <v>1310</v>
      </c>
      <c r="K1873" s="15"/>
      <c r="L1873" s="16">
        <v>43900</v>
      </c>
    </row>
    <row r="1874" ht="17.1" customHeight="1" spans="1:12">
      <c r="A1874" s="6"/>
      <c r="B1874" s="7"/>
      <c r="C1874" s="8" t="s">
        <v>1323</v>
      </c>
      <c r="D1874" s="8" t="s">
        <v>1324</v>
      </c>
      <c r="E1874" s="9" t="s">
        <v>1313</v>
      </c>
      <c r="F1874" s="10" t="s">
        <v>1313</v>
      </c>
      <c r="G1874" s="10">
        <v>2</v>
      </c>
      <c r="H1874" s="11">
        <v>0</v>
      </c>
      <c r="I1874" s="11">
        <v>0.4</v>
      </c>
      <c r="J1874" s="14" t="s">
        <v>1310</v>
      </c>
      <c r="K1874" s="15"/>
      <c r="L1874" s="16">
        <v>43871</v>
      </c>
    </row>
    <row r="1875" ht="17.1" customHeight="1" spans="1:12">
      <c r="A1875" s="6" t="s">
        <v>410</v>
      </c>
      <c r="B1875" s="7" t="s">
        <v>1305</v>
      </c>
      <c r="C1875" s="8" t="s">
        <v>1342</v>
      </c>
      <c r="D1875" s="8" t="s">
        <v>1343</v>
      </c>
      <c r="E1875" s="9" t="s">
        <v>1423</v>
      </c>
      <c r="F1875" s="10" t="s">
        <v>1322</v>
      </c>
      <c r="G1875" s="10">
        <v>4</v>
      </c>
      <c r="H1875" s="11">
        <v>0</v>
      </c>
      <c r="I1875" s="11">
        <v>1.2</v>
      </c>
      <c r="J1875" s="14" t="s">
        <v>1310</v>
      </c>
      <c r="K1875" s="15"/>
      <c r="L1875" s="16">
        <v>43896</v>
      </c>
    </row>
    <row r="1876" ht="17.1" customHeight="1" spans="1:12">
      <c r="A1876" s="6"/>
      <c r="B1876" s="7"/>
      <c r="C1876" s="8" t="s">
        <v>1352</v>
      </c>
      <c r="D1876" s="8" t="s">
        <v>1353</v>
      </c>
      <c r="E1876" s="9" t="s">
        <v>1423</v>
      </c>
      <c r="F1876" s="10" t="s">
        <v>1313</v>
      </c>
      <c r="G1876" s="10">
        <v>1</v>
      </c>
      <c r="H1876" s="11">
        <v>0</v>
      </c>
      <c r="I1876" s="11">
        <v>3</v>
      </c>
      <c r="J1876" s="14" t="s">
        <v>1310</v>
      </c>
      <c r="K1876" s="15"/>
      <c r="L1876" s="16">
        <v>43934</v>
      </c>
    </row>
    <row r="1877" ht="17.1" customHeight="1" spans="1:12">
      <c r="A1877" s="6"/>
      <c r="B1877" s="7"/>
      <c r="C1877" s="8" t="s">
        <v>1336</v>
      </c>
      <c r="D1877" s="8" t="s">
        <v>1337</v>
      </c>
      <c r="E1877" s="9" t="s">
        <v>1423</v>
      </c>
      <c r="F1877" s="10" t="s">
        <v>1313</v>
      </c>
      <c r="G1877" s="10">
        <v>2</v>
      </c>
      <c r="H1877" s="11">
        <v>0</v>
      </c>
      <c r="I1877" s="11">
        <v>1</v>
      </c>
      <c r="J1877" s="14" t="s">
        <v>1310</v>
      </c>
      <c r="K1877" s="15"/>
      <c r="L1877" s="16">
        <v>43909</v>
      </c>
    </row>
    <row r="1878" ht="30" customHeight="1" spans="1:12">
      <c r="A1878" s="6"/>
      <c r="B1878" s="7"/>
      <c r="C1878" s="8" t="s">
        <v>1412</v>
      </c>
      <c r="D1878" s="8" t="s">
        <v>1413</v>
      </c>
      <c r="E1878" s="9" t="s">
        <v>1423</v>
      </c>
      <c r="F1878" s="10" t="s">
        <v>1359</v>
      </c>
      <c r="G1878" s="10">
        <v>20</v>
      </c>
      <c r="H1878" s="11">
        <v>0</v>
      </c>
      <c r="I1878" s="11">
        <v>1</v>
      </c>
      <c r="J1878" s="14" t="s">
        <v>1310</v>
      </c>
      <c r="K1878" s="15"/>
      <c r="L1878" s="16">
        <v>43831</v>
      </c>
    </row>
    <row r="1879" ht="17.1" customHeight="1" spans="1:12">
      <c r="A1879" s="6"/>
      <c r="B1879" s="7"/>
      <c r="C1879" s="8" t="s">
        <v>1338</v>
      </c>
      <c r="D1879" s="8" t="s">
        <v>1339</v>
      </c>
      <c r="E1879" s="9" t="s">
        <v>1423</v>
      </c>
      <c r="F1879" s="10" t="s">
        <v>1341</v>
      </c>
      <c r="G1879" s="10">
        <v>20</v>
      </c>
      <c r="H1879" s="11">
        <v>0</v>
      </c>
      <c r="I1879" s="11">
        <v>0.6</v>
      </c>
      <c r="J1879" s="14" t="s">
        <v>1310</v>
      </c>
      <c r="K1879" s="15"/>
      <c r="L1879" s="16">
        <v>43902</v>
      </c>
    </row>
    <row r="1880" ht="17.1" customHeight="1" spans="1:12">
      <c r="A1880" s="6"/>
      <c r="B1880" s="7"/>
      <c r="C1880" s="8" t="s">
        <v>1329</v>
      </c>
      <c r="D1880" s="8" t="s">
        <v>1330</v>
      </c>
      <c r="E1880" s="9" t="s">
        <v>1423</v>
      </c>
      <c r="F1880" s="10" t="s">
        <v>1309</v>
      </c>
      <c r="G1880" s="10">
        <v>2</v>
      </c>
      <c r="H1880" s="11">
        <v>0</v>
      </c>
      <c r="I1880" s="11">
        <v>1</v>
      </c>
      <c r="J1880" s="14" t="s">
        <v>1310</v>
      </c>
      <c r="K1880" s="15"/>
      <c r="L1880" s="16">
        <v>43867</v>
      </c>
    </row>
    <row r="1881" ht="17.1" customHeight="1" spans="1:12">
      <c r="A1881" s="6"/>
      <c r="B1881" s="7"/>
      <c r="C1881" s="8" t="s">
        <v>1327</v>
      </c>
      <c r="D1881" s="8" t="s">
        <v>1328</v>
      </c>
      <c r="E1881" s="9" t="s">
        <v>1423</v>
      </c>
      <c r="F1881" s="10" t="s">
        <v>1309</v>
      </c>
      <c r="G1881" s="10">
        <v>1</v>
      </c>
      <c r="H1881" s="11">
        <v>0</v>
      </c>
      <c r="I1881" s="11">
        <v>0.2</v>
      </c>
      <c r="J1881" s="14" t="s">
        <v>1310</v>
      </c>
      <c r="K1881" s="15"/>
      <c r="L1881" s="16">
        <v>43894</v>
      </c>
    </row>
    <row r="1882" ht="17.1" customHeight="1" spans="1:12">
      <c r="A1882" s="6"/>
      <c r="B1882" s="7"/>
      <c r="C1882" s="8" t="s">
        <v>1323</v>
      </c>
      <c r="D1882" s="8" t="s">
        <v>1324</v>
      </c>
      <c r="E1882" s="9" t="s">
        <v>1433</v>
      </c>
      <c r="F1882" s="10" t="s">
        <v>1326</v>
      </c>
      <c r="G1882" s="10">
        <v>20</v>
      </c>
      <c r="H1882" s="11">
        <v>0</v>
      </c>
      <c r="I1882" s="11">
        <v>0.4</v>
      </c>
      <c r="J1882" s="14" t="s">
        <v>1310</v>
      </c>
      <c r="K1882" s="15"/>
      <c r="L1882" s="16">
        <v>43896</v>
      </c>
    </row>
    <row r="1883" ht="17.1" customHeight="1" spans="1:12">
      <c r="A1883" s="6"/>
      <c r="B1883" s="7"/>
      <c r="C1883" s="8" t="s">
        <v>1318</v>
      </c>
      <c r="D1883" s="8" t="s">
        <v>1319</v>
      </c>
      <c r="E1883" s="9" t="s">
        <v>1423</v>
      </c>
      <c r="F1883" s="10" t="s">
        <v>1309</v>
      </c>
      <c r="G1883" s="10">
        <v>4</v>
      </c>
      <c r="H1883" s="11">
        <v>0</v>
      </c>
      <c r="I1883" s="11">
        <v>2</v>
      </c>
      <c r="J1883" s="14" t="s">
        <v>1310</v>
      </c>
      <c r="K1883" s="15"/>
      <c r="L1883" s="16">
        <v>43867</v>
      </c>
    </row>
    <row r="1884" ht="26.25" customHeight="1" spans="1:12">
      <c r="A1884" s="27" t="s">
        <v>412</v>
      </c>
      <c r="B1884" s="34" t="s">
        <v>1305</v>
      </c>
      <c r="C1884" s="8" t="s">
        <v>1318</v>
      </c>
      <c r="D1884" s="8" t="s">
        <v>1319</v>
      </c>
      <c r="E1884" s="9" t="s">
        <v>2229</v>
      </c>
      <c r="F1884" s="10" t="s">
        <v>1309</v>
      </c>
      <c r="G1884" s="10">
        <v>60</v>
      </c>
      <c r="H1884" s="11">
        <v>0</v>
      </c>
      <c r="I1884" s="11">
        <v>48</v>
      </c>
      <c r="J1884" s="14" t="s">
        <v>2002</v>
      </c>
      <c r="K1884" s="15"/>
      <c r="L1884" s="16">
        <v>43831</v>
      </c>
    </row>
    <row r="1885" ht="28.5" customHeight="1" spans="1:12">
      <c r="A1885" s="27"/>
      <c r="B1885" s="27"/>
      <c r="C1885" s="8" t="s">
        <v>1331</v>
      </c>
      <c r="D1885" s="8" t="s">
        <v>1332</v>
      </c>
      <c r="E1885" s="9" t="s">
        <v>2229</v>
      </c>
      <c r="F1885" s="10" t="s">
        <v>1309</v>
      </c>
      <c r="G1885" s="10">
        <v>40</v>
      </c>
      <c r="H1885" s="11">
        <v>0</v>
      </c>
      <c r="I1885" s="11">
        <v>32</v>
      </c>
      <c r="J1885" s="14" t="s">
        <v>2002</v>
      </c>
      <c r="K1885" s="15"/>
      <c r="L1885" s="16">
        <v>43831</v>
      </c>
    </row>
    <row r="1886" ht="27.75" customHeight="1" spans="1:12">
      <c r="A1886" s="27"/>
      <c r="B1886" s="27"/>
      <c r="C1886" s="8" t="s">
        <v>1618</v>
      </c>
      <c r="D1886" s="8" t="s">
        <v>1619</v>
      </c>
      <c r="E1886" s="9" t="s">
        <v>2509</v>
      </c>
      <c r="F1886" s="10" t="s">
        <v>1309</v>
      </c>
      <c r="G1886" s="10">
        <v>20</v>
      </c>
      <c r="H1886" s="11">
        <v>0</v>
      </c>
      <c r="I1886" s="11">
        <v>5</v>
      </c>
      <c r="J1886" s="14" t="s">
        <v>2002</v>
      </c>
      <c r="K1886" s="15"/>
      <c r="L1886" s="16">
        <v>43831</v>
      </c>
    </row>
    <row r="1887" ht="24.2" customHeight="1" spans="1:12">
      <c r="A1887" s="33"/>
      <c r="B1887" s="33"/>
      <c r="C1887" s="8" t="s">
        <v>1400</v>
      </c>
      <c r="D1887" s="8" t="s">
        <v>1401</v>
      </c>
      <c r="E1887" s="9" t="s">
        <v>2092</v>
      </c>
      <c r="F1887" s="10" t="s">
        <v>1309</v>
      </c>
      <c r="G1887" s="10">
        <v>3</v>
      </c>
      <c r="H1887" s="11">
        <v>0</v>
      </c>
      <c r="I1887" s="11">
        <v>20.1</v>
      </c>
      <c r="J1887" s="14" t="s">
        <v>2002</v>
      </c>
      <c r="K1887" s="15"/>
      <c r="L1887" s="16">
        <v>43891</v>
      </c>
    </row>
    <row r="1888" ht="27" customHeight="1" spans="1:12">
      <c r="A1888" s="27" t="s">
        <v>412</v>
      </c>
      <c r="B1888" s="34" t="s">
        <v>1305</v>
      </c>
      <c r="C1888" s="8" t="s">
        <v>1342</v>
      </c>
      <c r="D1888" s="8" t="s">
        <v>1343</v>
      </c>
      <c r="E1888" s="9" t="s">
        <v>2195</v>
      </c>
      <c r="F1888" s="10" t="s">
        <v>1309</v>
      </c>
      <c r="G1888" s="10">
        <v>15</v>
      </c>
      <c r="H1888" s="11">
        <v>0</v>
      </c>
      <c r="I1888" s="11">
        <v>9</v>
      </c>
      <c r="J1888" s="14" t="s">
        <v>2002</v>
      </c>
      <c r="K1888" s="15"/>
      <c r="L1888" s="16">
        <v>43891</v>
      </c>
    </row>
    <row r="1889" ht="27" customHeight="1" spans="1:12">
      <c r="A1889" s="27"/>
      <c r="B1889" s="27"/>
      <c r="C1889" s="8" t="s">
        <v>2074</v>
      </c>
      <c r="D1889" s="8" t="s">
        <v>2075</v>
      </c>
      <c r="E1889" s="9" t="s">
        <v>2221</v>
      </c>
      <c r="F1889" s="10" t="s">
        <v>1313</v>
      </c>
      <c r="G1889" s="10">
        <v>1</v>
      </c>
      <c r="H1889" s="11">
        <v>0.01</v>
      </c>
      <c r="I1889" s="11">
        <v>60</v>
      </c>
      <c r="J1889" s="14" t="s">
        <v>2002</v>
      </c>
      <c r="K1889" s="15"/>
      <c r="L1889" s="16">
        <v>44002</v>
      </c>
    </row>
    <row r="1890" ht="27" customHeight="1" spans="1:12">
      <c r="A1890" s="27"/>
      <c r="B1890" s="27"/>
      <c r="C1890" s="8" t="s">
        <v>1338</v>
      </c>
      <c r="D1890" s="8" t="s">
        <v>1339</v>
      </c>
      <c r="E1890" s="9" t="s">
        <v>2510</v>
      </c>
      <c r="F1890" s="10" t="s">
        <v>1313</v>
      </c>
      <c r="G1890" s="10">
        <v>12</v>
      </c>
      <c r="H1890" s="11">
        <v>0</v>
      </c>
      <c r="I1890" s="11">
        <v>4.8</v>
      </c>
      <c r="J1890" s="14" t="s">
        <v>2002</v>
      </c>
      <c r="K1890" s="15"/>
      <c r="L1890" s="16">
        <v>43831</v>
      </c>
    </row>
    <row r="1891" ht="27" customHeight="1" spans="1:12">
      <c r="A1891" s="27"/>
      <c r="B1891" s="27"/>
      <c r="C1891" s="8" t="s">
        <v>1352</v>
      </c>
      <c r="D1891" s="8" t="s">
        <v>1353</v>
      </c>
      <c r="E1891" s="9" t="s">
        <v>2511</v>
      </c>
      <c r="F1891" s="10" t="s">
        <v>1313</v>
      </c>
      <c r="G1891" s="10">
        <v>2</v>
      </c>
      <c r="H1891" s="11">
        <v>0</v>
      </c>
      <c r="I1891" s="11">
        <v>16</v>
      </c>
      <c r="J1891" s="14" t="s">
        <v>2002</v>
      </c>
      <c r="K1891" s="15"/>
      <c r="L1891" s="16">
        <v>43905</v>
      </c>
    </row>
    <row r="1892" ht="27" customHeight="1" spans="1:12">
      <c r="A1892" s="27"/>
      <c r="B1892" s="27"/>
      <c r="C1892" s="8" t="s">
        <v>1336</v>
      </c>
      <c r="D1892" s="8" t="s">
        <v>1337</v>
      </c>
      <c r="E1892" s="9" t="s">
        <v>1429</v>
      </c>
      <c r="F1892" s="10" t="s">
        <v>1313</v>
      </c>
      <c r="G1892" s="10">
        <v>12</v>
      </c>
      <c r="H1892" s="11">
        <v>0</v>
      </c>
      <c r="I1892" s="11">
        <v>6</v>
      </c>
      <c r="J1892" s="14" t="s">
        <v>2002</v>
      </c>
      <c r="K1892" s="15"/>
      <c r="L1892" s="16">
        <v>43831</v>
      </c>
    </row>
    <row r="1893" ht="30" customHeight="1" spans="1:12">
      <c r="A1893" s="27"/>
      <c r="B1893" s="27"/>
      <c r="C1893" s="8" t="s">
        <v>1421</v>
      </c>
      <c r="D1893" s="8" t="s">
        <v>1422</v>
      </c>
      <c r="E1893" s="9" t="s">
        <v>1429</v>
      </c>
      <c r="F1893" s="10" t="s">
        <v>1313</v>
      </c>
      <c r="G1893" s="10">
        <v>1</v>
      </c>
      <c r="H1893" s="11">
        <v>0.08</v>
      </c>
      <c r="I1893" s="11">
        <v>824</v>
      </c>
      <c r="J1893" s="14" t="s">
        <v>2002</v>
      </c>
      <c r="K1893" s="15"/>
      <c r="L1893" s="16">
        <v>44024</v>
      </c>
    </row>
    <row r="1894" ht="27" customHeight="1" spans="1:12">
      <c r="A1894" s="27"/>
      <c r="B1894" s="27"/>
      <c r="C1894" s="8" t="s">
        <v>1311</v>
      </c>
      <c r="D1894" s="8" t="s">
        <v>1312</v>
      </c>
      <c r="E1894" s="9" t="s">
        <v>1429</v>
      </c>
      <c r="F1894" s="10" t="s">
        <v>889</v>
      </c>
      <c r="G1894" s="10">
        <v>7</v>
      </c>
      <c r="H1894" s="11">
        <v>0</v>
      </c>
      <c r="I1894" s="11">
        <v>105</v>
      </c>
      <c r="J1894" s="14" t="s">
        <v>2002</v>
      </c>
      <c r="K1894" s="15"/>
      <c r="L1894" s="16">
        <v>43843</v>
      </c>
    </row>
    <row r="1895" ht="27" customHeight="1" spans="1:12">
      <c r="A1895" s="33"/>
      <c r="B1895" s="33"/>
      <c r="C1895" s="8" t="s">
        <v>1323</v>
      </c>
      <c r="D1895" s="8" t="s">
        <v>1324</v>
      </c>
      <c r="E1895" s="9" t="s">
        <v>2092</v>
      </c>
      <c r="F1895" s="10" t="s">
        <v>1313</v>
      </c>
      <c r="G1895" s="10">
        <v>12</v>
      </c>
      <c r="H1895" s="11">
        <v>0</v>
      </c>
      <c r="I1895" s="11">
        <v>57.6</v>
      </c>
      <c r="J1895" s="14" t="s">
        <v>2002</v>
      </c>
      <c r="K1895" s="15"/>
      <c r="L1895" s="16">
        <v>43831</v>
      </c>
    </row>
    <row r="1896" ht="18.95" customHeight="1" spans="1:12">
      <c r="A1896" s="6" t="s">
        <v>414</v>
      </c>
      <c r="B1896" s="7" t="s">
        <v>1305</v>
      </c>
      <c r="C1896" s="8" t="s">
        <v>1329</v>
      </c>
      <c r="D1896" s="8" t="s">
        <v>1330</v>
      </c>
      <c r="E1896" s="9" t="s">
        <v>2265</v>
      </c>
      <c r="F1896" s="10" t="s">
        <v>1309</v>
      </c>
      <c r="G1896" s="10">
        <v>1</v>
      </c>
      <c r="H1896" s="11">
        <v>0</v>
      </c>
      <c r="I1896" s="11">
        <v>0.5</v>
      </c>
      <c r="J1896" s="14" t="s">
        <v>1310</v>
      </c>
      <c r="K1896" s="15"/>
      <c r="L1896" s="16">
        <v>43922</v>
      </c>
    </row>
    <row r="1897" ht="18.95" customHeight="1" spans="1:12">
      <c r="A1897" s="6"/>
      <c r="B1897" s="7"/>
      <c r="C1897" s="8" t="s">
        <v>1323</v>
      </c>
      <c r="D1897" s="8" t="s">
        <v>1324</v>
      </c>
      <c r="E1897" s="9" t="s">
        <v>1313</v>
      </c>
      <c r="F1897" s="10" t="s">
        <v>1313</v>
      </c>
      <c r="G1897" s="10">
        <v>1</v>
      </c>
      <c r="H1897" s="11">
        <v>0</v>
      </c>
      <c r="I1897" s="11">
        <v>0.7</v>
      </c>
      <c r="J1897" s="14" t="s">
        <v>1310</v>
      </c>
      <c r="K1897" s="15"/>
      <c r="L1897" s="16">
        <v>43908</v>
      </c>
    </row>
    <row r="1898" ht="33" customHeight="1" spans="1:12">
      <c r="A1898" s="6"/>
      <c r="B1898" s="7"/>
      <c r="C1898" s="8" t="s">
        <v>1412</v>
      </c>
      <c r="D1898" s="8" t="s">
        <v>1413</v>
      </c>
      <c r="E1898" s="9" t="s">
        <v>2129</v>
      </c>
      <c r="F1898" s="10" t="s">
        <v>1313</v>
      </c>
      <c r="G1898" s="10">
        <v>1</v>
      </c>
      <c r="H1898" s="11">
        <v>0</v>
      </c>
      <c r="I1898" s="11">
        <v>0.8</v>
      </c>
      <c r="J1898" s="14" t="s">
        <v>1310</v>
      </c>
      <c r="K1898" s="15"/>
      <c r="L1898" s="16">
        <v>43937</v>
      </c>
    </row>
    <row r="1899" ht="18.95" customHeight="1" spans="1:12">
      <c r="A1899" s="6"/>
      <c r="B1899" s="7"/>
      <c r="C1899" s="8" t="s">
        <v>1336</v>
      </c>
      <c r="D1899" s="8" t="s">
        <v>1337</v>
      </c>
      <c r="E1899" s="9" t="s">
        <v>2129</v>
      </c>
      <c r="F1899" s="10" t="s">
        <v>1313</v>
      </c>
      <c r="G1899" s="10">
        <v>5</v>
      </c>
      <c r="H1899" s="11">
        <v>0</v>
      </c>
      <c r="I1899" s="11">
        <v>3</v>
      </c>
      <c r="J1899" s="14" t="s">
        <v>1310</v>
      </c>
      <c r="K1899" s="15"/>
      <c r="L1899" s="16">
        <v>43943</v>
      </c>
    </row>
    <row r="1900" ht="18.95" customHeight="1" spans="1:12">
      <c r="A1900" s="6"/>
      <c r="B1900" s="7"/>
      <c r="C1900" s="8" t="s">
        <v>1331</v>
      </c>
      <c r="D1900" s="8" t="s">
        <v>1332</v>
      </c>
      <c r="E1900" s="9" t="s">
        <v>2265</v>
      </c>
      <c r="F1900" s="10" t="s">
        <v>1309</v>
      </c>
      <c r="G1900" s="10">
        <v>3</v>
      </c>
      <c r="H1900" s="11">
        <v>0</v>
      </c>
      <c r="I1900" s="11">
        <v>2.1</v>
      </c>
      <c r="J1900" s="14" t="s">
        <v>1310</v>
      </c>
      <c r="K1900" s="15"/>
      <c r="L1900" s="16">
        <v>43922</v>
      </c>
    </row>
    <row r="1901" ht="18.95" customHeight="1" spans="1:12">
      <c r="A1901" s="6"/>
      <c r="B1901" s="7"/>
      <c r="C1901" s="8" t="s">
        <v>1345</v>
      </c>
      <c r="D1901" s="8" t="s">
        <v>1346</v>
      </c>
      <c r="E1901" s="9" t="s">
        <v>2295</v>
      </c>
      <c r="F1901" s="10" t="s">
        <v>1309</v>
      </c>
      <c r="G1901" s="10">
        <v>2</v>
      </c>
      <c r="H1901" s="11">
        <v>0</v>
      </c>
      <c r="I1901" s="11">
        <v>0.5</v>
      </c>
      <c r="J1901" s="14" t="s">
        <v>1310</v>
      </c>
      <c r="K1901" s="15"/>
      <c r="L1901" s="16">
        <v>43922</v>
      </c>
    </row>
    <row r="1902" ht="18.95" customHeight="1" spans="1:12">
      <c r="A1902" s="6"/>
      <c r="B1902" s="7"/>
      <c r="C1902" s="8" t="s">
        <v>1318</v>
      </c>
      <c r="D1902" s="8" t="s">
        <v>1319</v>
      </c>
      <c r="E1902" s="9" t="s">
        <v>2295</v>
      </c>
      <c r="F1902" s="10" t="s">
        <v>1309</v>
      </c>
      <c r="G1902" s="10">
        <v>5</v>
      </c>
      <c r="H1902" s="11">
        <v>0</v>
      </c>
      <c r="I1902" s="11">
        <v>3</v>
      </c>
      <c r="J1902" s="14" t="s">
        <v>1310</v>
      </c>
      <c r="K1902" s="15"/>
      <c r="L1902" s="16">
        <v>43880</v>
      </c>
    </row>
    <row r="1903" ht="18.95" customHeight="1" spans="1:12">
      <c r="A1903" s="6"/>
      <c r="B1903" s="7"/>
      <c r="C1903" s="8" t="s">
        <v>1338</v>
      </c>
      <c r="D1903" s="8" t="s">
        <v>1339</v>
      </c>
      <c r="E1903" s="9" t="s">
        <v>1313</v>
      </c>
      <c r="F1903" s="10" t="s">
        <v>1313</v>
      </c>
      <c r="G1903" s="10">
        <v>1</v>
      </c>
      <c r="H1903" s="11">
        <v>0</v>
      </c>
      <c r="I1903" s="11">
        <v>0.7</v>
      </c>
      <c r="J1903" s="14" t="s">
        <v>1310</v>
      </c>
      <c r="K1903" s="15"/>
      <c r="L1903" s="16">
        <v>43901</v>
      </c>
    </row>
    <row r="1904" ht="18.95" customHeight="1" spans="1:12">
      <c r="A1904" s="6"/>
      <c r="B1904" s="7"/>
      <c r="C1904" s="8" t="s">
        <v>1525</v>
      </c>
      <c r="D1904" s="8" t="s">
        <v>1526</v>
      </c>
      <c r="E1904" s="9" t="s">
        <v>2265</v>
      </c>
      <c r="F1904" s="10" t="s">
        <v>1309</v>
      </c>
      <c r="G1904" s="10">
        <v>1</v>
      </c>
      <c r="H1904" s="11">
        <v>0</v>
      </c>
      <c r="I1904" s="11">
        <v>0.8</v>
      </c>
      <c r="J1904" s="14" t="s">
        <v>1310</v>
      </c>
      <c r="K1904" s="15"/>
      <c r="L1904" s="16">
        <v>44013</v>
      </c>
    </row>
    <row r="1905" ht="18.95" customHeight="1" spans="1:12">
      <c r="A1905" s="6"/>
      <c r="B1905" s="7"/>
      <c r="C1905" s="8" t="s">
        <v>1333</v>
      </c>
      <c r="D1905" s="8" t="s">
        <v>1334</v>
      </c>
      <c r="E1905" s="9" t="s">
        <v>2265</v>
      </c>
      <c r="F1905" s="10" t="s">
        <v>1309</v>
      </c>
      <c r="G1905" s="10">
        <v>1</v>
      </c>
      <c r="H1905" s="11">
        <v>0</v>
      </c>
      <c r="I1905" s="11">
        <v>1.8</v>
      </c>
      <c r="J1905" s="14" t="s">
        <v>1310</v>
      </c>
      <c r="K1905" s="15"/>
      <c r="L1905" s="16">
        <v>43952</v>
      </c>
    </row>
    <row r="1906" ht="18.95" customHeight="1" spans="1:12">
      <c r="A1906" s="6"/>
      <c r="B1906" s="7"/>
      <c r="C1906" s="8" t="s">
        <v>1342</v>
      </c>
      <c r="D1906" s="8" t="s">
        <v>1343</v>
      </c>
      <c r="E1906" s="9" t="s">
        <v>2265</v>
      </c>
      <c r="F1906" s="10" t="s">
        <v>1322</v>
      </c>
      <c r="G1906" s="10">
        <v>2</v>
      </c>
      <c r="H1906" s="11">
        <v>0</v>
      </c>
      <c r="I1906" s="11">
        <v>0.6</v>
      </c>
      <c r="J1906" s="14" t="s">
        <v>1310</v>
      </c>
      <c r="K1906" s="15"/>
      <c r="L1906" s="16">
        <v>43983</v>
      </c>
    </row>
    <row r="1907" ht="18.95" customHeight="1" spans="1:12">
      <c r="A1907" s="6"/>
      <c r="B1907" s="7"/>
      <c r="C1907" s="8" t="s">
        <v>1352</v>
      </c>
      <c r="D1907" s="8" t="s">
        <v>1353</v>
      </c>
      <c r="E1907" s="9" t="s">
        <v>2512</v>
      </c>
      <c r="F1907" s="10" t="s">
        <v>1355</v>
      </c>
      <c r="G1907" s="10">
        <v>3</v>
      </c>
      <c r="H1907" s="11">
        <v>0</v>
      </c>
      <c r="I1907" s="11">
        <v>0.75</v>
      </c>
      <c r="J1907" s="14" t="s">
        <v>1310</v>
      </c>
      <c r="K1907" s="15"/>
      <c r="L1907" s="16">
        <v>43880</v>
      </c>
    </row>
    <row r="1908" ht="18.95" customHeight="1" spans="1:12">
      <c r="A1908" s="6" t="s">
        <v>416</v>
      </c>
      <c r="B1908" s="7" t="s">
        <v>1305</v>
      </c>
      <c r="C1908" s="8" t="s">
        <v>1318</v>
      </c>
      <c r="D1908" s="8" t="s">
        <v>1319</v>
      </c>
      <c r="E1908" s="9" t="s">
        <v>2265</v>
      </c>
      <c r="F1908" s="10" t="s">
        <v>1309</v>
      </c>
      <c r="G1908" s="10">
        <v>2</v>
      </c>
      <c r="H1908" s="11">
        <v>0</v>
      </c>
      <c r="I1908" s="11">
        <v>1.2</v>
      </c>
      <c r="J1908" s="14" t="s">
        <v>1310</v>
      </c>
      <c r="K1908" s="15"/>
      <c r="L1908" s="16">
        <v>43973</v>
      </c>
    </row>
    <row r="1909" ht="18.95" customHeight="1" spans="1:12">
      <c r="A1909" s="6"/>
      <c r="B1909" s="7"/>
      <c r="C1909" s="8" t="s">
        <v>1342</v>
      </c>
      <c r="D1909" s="8" t="s">
        <v>1343</v>
      </c>
      <c r="E1909" s="9" t="s">
        <v>2513</v>
      </c>
      <c r="F1909" s="10" t="s">
        <v>1322</v>
      </c>
      <c r="G1909" s="10">
        <v>5</v>
      </c>
      <c r="H1909" s="11">
        <v>0</v>
      </c>
      <c r="I1909" s="11">
        <v>3.5</v>
      </c>
      <c r="J1909" s="14" t="s">
        <v>1310</v>
      </c>
      <c r="K1909" s="15"/>
      <c r="L1909" s="16">
        <v>43950</v>
      </c>
    </row>
    <row r="1910" ht="18.95" customHeight="1" spans="1:12">
      <c r="A1910" s="6"/>
      <c r="B1910" s="7"/>
      <c r="C1910" s="8" t="s">
        <v>1338</v>
      </c>
      <c r="D1910" s="8" t="s">
        <v>1339</v>
      </c>
      <c r="E1910" s="9" t="s">
        <v>2169</v>
      </c>
      <c r="F1910" s="10" t="s">
        <v>1313</v>
      </c>
      <c r="G1910" s="10">
        <v>1</v>
      </c>
      <c r="H1910" s="11">
        <v>0</v>
      </c>
      <c r="I1910" s="11">
        <v>0.4</v>
      </c>
      <c r="J1910" s="14" t="s">
        <v>1310</v>
      </c>
      <c r="K1910" s="15"/>
      <c r="L1910" s="16">
        <v>43879</v>
      </c>
    </row>
    <row r="1911" ht="18.95" customHeight="1" spans="1:12">
      <c r="A1911" s="6"/>
      <c r="B1911" s="7"/>
      <c r="C1911" s="8" t="s">
        <v>1323</v>
      </c>
      <c r="D1911" s="8" t="s">
        <v>1324</v>
      </c>
      <c r="E1911" s="9" t="s">
        <v>2169</v>
      </c>
      <c r="F1911" s="10" t="s">
        <v>1313</v>
      </c>
      <c r="G1911" s="10">
        <v>1</v>
      </c>
      <c r="H1911" s="11">
        <v>0</v>
      </c>
      <c r="I1911" s="11">
        <v>0.4</v>
      </c>
      <c r="J1911" s="14" t="s">
        <v>1310</v>
      </c>
      <c r="K1911" s="15"/>
      <c r="L1911" s="16">
        <v>43864</v>
      </c>
    </row>
    <row r="1912" ht="30" customHeight="1" spans="1:12">
      <c r="A1912" s="6" t="s">
        <v>500</v>
      </c>
      <c r="B1912" s="7" t="s">
        <v>1305</v>
      </c>
      <c r="C1912" s="8" t="s">
        <v>1363</v>
      </c>
      <c r="D1912" s="8" t="s">
        <v>1364</v>
      </c>
      <c r="E1912" s="9" t="s">
        <v>2514</v>
      </c>
      <c r="F1912" s="10" t="s">
        <v>1373</v>
      </c>
      <c r="G1912" s="10">
        <v>1</v>
      </c>
      <c r="H1912" s="11">
        <v>0</v>
      </c>
      <c r="I1912" s="11">
        <v>1</v>
      </c>
      <c r="J1912" s="14" t="s">
        <v>1310</v>
      </c>
      <c r="K1912" s="15"/>
      <c r="L1912" s="16">
        <v>43901</v>
      </c>
    </row>
    <row r="1913" ht="18.95" customHeight="1" spans="1:12">
      <c r="A1913" s="6"/>
      <c r="B1913" s="7"/>
      <c r="C1913" s="8" t="s">
        <v>1338</v>
      </c>
      <c r="D1913" s="8" t="s">
        <v>1339</v>
      </c>
      <c r="E1913" s="9" t="s">
        <v>2232</v>
      </c>
      <c r="F1913" s="10" t="s">
        <v>1341</v>
      </c>
      <c r="G1913" s="10">
        <v>15</v>
      </c>
      <c r="H1913" s="11">
        <v>0</v>
      </c>
      <c r="I1913" s="11">
        <v>0.3</v>
      </c>
      <c r="J1913" s="14" t="s">
        <v>1310</v>
      </c>
      <c r="K1913" s="15"/>
      <c r="L1913" s="16">
        <v>43836</v>
      </c>
    </row>
    <row r="1914" ht="18.95" customHeight="1" spans="1:12">
      <c r="A1914" s="6"/>
      <c r="B1914" s="7"/>
      <c r="C1914" s="8" t="s">
        <v>1342</v>
      </c>
      <c r="D1914" s="8" t="s">
        <v>1343</v>
      </c>
      <c r="E1914" s="9" t="s">
        <v>2515</v>
      </c>
      <c r="F1914" s="10" t="s">
        <v>1322</v>
      </c>
      <c r="G1914" s="10">
        <v>2</v>
      </c>
      <c r="H1914" s="11">
        <v>0</v>
      </c>
      <c r="I1914" s="11">
        <v>1.6</v>
      </c>
      <c r="J1914" s="14" t="s">
        <v>1310</v>
      </c>
      <c r="K1914" s="15"/>
      <c r="L1914" s="16">
        <v>43961</v>
      </c>
    </row>
    <row r="1915" ht="18.95" customHeight="1" spans="1:12">
      <c r="A1915" s="6"/>
      <c r="B1915" s="7"/>
      <c r="C1915" s="8" t="s">
        <v>1384</v>
      </c>
      <c r="D1915" s="8" t="s">
        <v>1385</v>
      </c>
      <c r="E1915" s="9" t="s">
        <v>2129</v>
      </c>
      <c r="F1915" s="10" t="s">
        <v>1313</v>
      </c>
      <c r="G1915" s="10">
        <v>2</v>
      </c>
      <c r="H1915" s="11">
        <v>0</v>
      </c>
      <c r="I1915" s="11">
        <v>4</v>
      </c>
      <c r="J1915" s="14" t="s">
        <v>1310</v>
      </c>
      <c r="K1915" s="15"/>
      <c r="L1915" s="16">
        <v>43936</v>
      </c>
    </row>
    <row r="1916" ht="33" customHeight="1" spans="1:12">
      <c r="A1916" s="6"/>
      <c r="B1916" s="7"/>
      <c r="C1916" s="8" t="s">
        <v>1357</v>
      </c>
      <c r="D1916" s="8" t="s">
        <v>1358</v>
      </c>
      <c r="E1916" s="9" t="s">
        <v>2129</v>
      </c>
      <c r="F1916" s="10" t="s">
        <v>1359</v>
      </c>
      <c r="G1916" s="10">
        <v>10</v>
      </c>
      <c r="H1916" s="11">
        <v>0</v>
      </c>
      <c r="I1916" s="11">
        <v>1</v>
      </c>
      <c r="J1916" s="14" t="s">
        <v>1310</v>
      </c>
      <c r="K1916" s="15"/>
      <c r="L1916" s="16">
        <v>43831</v>
      </c>
    </row>
    <row r="1917" ht="30" customHeight="1" spans="1:12">
      <c r="A1917" s="6"/>
      <c r="B1917" s="7"/>
      <c r="C1917" s="8" t="s">
        <v>1421</v>
      </c>
      <c r="D1917" s="8" t="s">
        <v>1422</v>
      </c>
      <c r="E1917" s="9" t="s">
        <v>1359</v>
      </c>
      <c r="F1917" s="10" t="s">
        <v>1359</v>
      </c>
      <c r="G1917" s="10">
        <v>2</v>
      </c>
      <c r="H1917" s="11">
        <v>0</v>
      </c>
      <c r="I1917" s="11">
        <v>0.4</v>
      </c>
      <c r="J1917" s="14" t="s">
        <v>1310</v>
      </c>
      <c r="K1917" s="15"/>
      <c r="L1917" s="16">
        <v>43929</v>
      </c>
    </row>
    <row r="1918" ht="18.95" customHeight="1" spans="1:12">
      <c r="A1918" s="6"/>
      <c r="B1918" s="7"/>
      <c r="C1918" s="8" t="s">
        <v>1336</v>
      </c>
      <c r="D1918" s="8" t="s">
        <v>1337</v>
      </c>
      <c r="E1918" s="9" t="s">
        <v>2129</v>
      </c>
      <c r="F1918" s="10" t="s">
        <v>1359</v>
      </c>
      <c r="G1918" s="10">
        <v>8</v>
      </c>
      <c r="H1918" s="11">
        <v>0</v>
      </c>
      <c r="I1918" s="11">
        <v>20</v>
      </c>
      <c r="J1918" s="14" t="s">
        <v>1310</v>
      </c>
      <c r="K1918" s="15"/>
      <c r="L1918" s="16">
        <v>43831</v>
      </c>
    </row>
    <row r="1919" ht="18.95" customHeight="1" spans="1:12">
      <c r="A1919" s="6"/>
      <c r="B1919" s="7"/>
      <c r="C1919" s="8" t="s">
        <v>1417</v>
      </c>
      <c r="D1919" s="8" t="s">
        <v>1418</v>
      </c>
      <c r="E1919" s="9" t="s">
        <v>1621</v>
      </c>
      <c r="F1919" s="10" t="s">
        <v>1621</v>
      </c>
      <c r="G1919" s="10">
        <v>2</v>
      </c>
      <c r="H1919" s="11">
        <v>0</v>
      </c>
      <c r="I1919" s="11">
        <v>2.2</v>
      </c>
      <c r="J1919" s="14" t="s">
        <v>1310</v>
      </c>
      <c r="K1919" s="15"/>
      <c r="L1919" s="16">
        <v>43831</v>
      </c>
    </row>
    <row r="1920" ht="18.95" customHeight="1" spans="1:12">
      <c r="A1920" s="6"/>
      <c r="B1920" s="7"/>
      <c r="C1920" s="8" t="s">
        <v>2081</v>
      </c>
      <c r="D1920" s="8" t="s">
        <v>2082</v>
      </c>
      <c r="E1920" s="9" t="s">
        <v>2129</v>
      </c>
      <c r="F1920" s="10" t="s">
        <v>1313</v>
      </c>
      <c r="G1920" s="10">
        <v>4</v>
      </c>
      <c r="H1920" s="11">
        <v>0</v>
      </c>
      <c r="I1920" s="11">
        <v>2.8</v>
      </c>
      <c r="J1920" s="14" t="s">
        <v>1310</v>
      </c>
      <c r="K1920" s="15"/>
      <c r="L1920" s="16">
        <v>43831</v>
      </c>
    </row>
    <row r="1921" ht="18.95" customHeight="1" spans="1:12">
      <c r="A1921" s="6"/>
      <c r="B1921" s="7"/>
      <c r="C1921" s="8" t="s">
        <v>1318</v>
      </c>
      <c r="D1921" s="8" t="s">
        <v>1319</v>
      </c>
      <c r="E1921" s="9" t="s">
        <v>2516</v>
      </c>
      <c r="F1921" s="10" t="s">
        <v>1309</v>
      </c>
      <c r="G1921" s="10">
        <v>2</v>
      </c>
      <c r="H1921" s="11">
        <v>0</v>
      </c>
      <c r="I1921" s="11">
        <v>1.2</v>
      </c>
      <c r="J1921" s="14" t="s">
        <v>1310</v>
      </c>
      <c r="K1921" s="15"/>
      <c r="L1921" s="16">
        <v>43891</v>
      </c>
    </row>
    <row r="1922" ht="18.95" customHeight="1" spans="1:12">
      <c r="A1922" s="6"/>
      <c r="B1922" s="7"/>
      <c r="C1922" s="8" t="s">
        <v>1333</v>
      </c>
      <c r="D1922" s="8" t="s">
        <v>1334</v>
      </c>
      <c r="E1922" s="9" t="s">
        <v>2517</v>
      </c>
      <c r="F1922" s="10" t="s">
        <v>1322</v>
      </c>
      <c r="G1922" s="10">
        <v>1</v>
      </c>
      <c r="H1922" s="11">
        <v>0</v>
      </c>
      <c r="I1922" s="11">
        <v>1</v>
      </c>
      <c r="J1922" s="14" t="s">
        <v>1310</v>
      </c>
      <c r="K1922" s="15"/>
      <c r="L1922" s="16">
        <v>43930</v>
      </c>
    </row>
    <row r="1923" ht="18.95" customHeight="1" spans="1:12">
      <c r="A1923" s="6"/>
      <c r="B1923" s="7"/>
      <c r="C1923" s="8" t="s">
        <v>1327</v>
      </c>
      <c r="D1923" s="8" t="s">
        <v>1328</v>
      </c>
      <c r="E1923" s="9" t="s">
        <v>2514</v>
      </c>
      <c r="F1923" s="10" t="s">
        <v>1322</v>
      </c>
      <c r="G1923" s="10">
        <v>2</v>
      </c>
      <c r="H1923" s="11">
        <v>0</v>
      </c>
      <c r="I1923" s="11">
        <v>0.2</v>
      </c>
      <c r="J1923" s="14" t="s">
        <v>1310</v>
      </c>
      <c r="K1923" s="15"/>
      <c r="L1923" s="16">
        <v>43942</v>
      </c>
    </row>
    <row r="1924" ht="18.95" customHeight="1" spans="1:12">
      <c r="A1924" s="6"/>
      <c r="B1924" s="7"/>
      <c r="C1924" s="8" t="s">
        <v>1345</v>
      </c>
      <c r="D1924" s="8" t="s">
        <v>1346</v>
      </c>
      <c r="E1924" s="9" t="s">
        <v>2518</v>
      </c>
      <c r="F1924" s="10" t="s">
        <v>1322</v>
      </c>
      <c r="G1924" s="10">
        <v>2</v>
      </c>
      <c r="H1924" s="11">
        <v>0</v>
      </c>
      <c r="I1924" s="11">
        <v>0.8</v>
      </c>
      <c r="J1924" s="14" t="s">
        <v>1310</v>
      </c>
      <c r="K1924" s="15"/>
      <c r="L1924" s="16">
        <v>43900</v>
      </c>
    </row>
    <row r="1925" ht="18.95" customHeight="1" spans="1:12">
      <c r="A1925" s="6"/>
      <c r="B1925" s="7"/>
      <c r="C1925" s="8" t="s">
        <v>1316</v>
      </c>
      <c r="D1925" s="8" t="s">
        <v>1317</v>
      </c>
      <c r="E1925" s="9" t="s">
        <v>2519</v>
      </c>
      <c r="F1925" s="10" t="s">
        <v>1322</v>
      </c>
      <c r="G1925" s="10">
        <v>1</v>
      </c>
      <c r="H1925" s="11">
        <v>0</v>
      </c>
      <c r="I1925" s="11">
        <v>0.3</v>
      </c>
      <c r="J1925" s="14" t="s">
        <v>1310</v>
      </c>
      <c r="K1925" s="15"/>
      <c r="L1925" s="16">
        <v>43865</v>
      </c>
    </row>
    <row r="1926" ht="18.95" customHeight="1" spans="1:12">
      <c r="A1926" s="6"/>
      <c r="B1926" s="7"/>
      <c r="C1926" s="8" t="s">
        <v>1323</v>
      </c>
      <c r="D1926" s="8" t="s">
        <v>1324</v>
      </c>
      <c r="E1926" s="9" t="s">
        <v>2520</v>
      </c>
      <c r="F1926" s="10" t="s">
        <v>1326</v>
      </c>
      <c r="G1926" s="10">
        <v>20</v>
      </c>
      <c r="H1926" s="11">
        <v>0</v>
      </c>
      <c r="I1926" s="11">
        <v>0.6</v>
      </c>
      <c r="J1926" s="14" t="s">
        <v>1310</v>
      </c>
      <c r="K1926" s="15"/>
      <c r="L1926" s="16">
        <v>43865</v>
      </c>
    </row>
    <row r="1927" ht="18.95" customHeight="1" spans="1:12">
      <c r="A1927" s="6"/>
      <c r="B1927" s="7"/>
      <c r="C1927" s="8" t="s">
        <v>1329</v>
      </c>
      <c r="D1927" s="8" t="s">
        <v>1330</v>
      </c>
      <c r="E1927" s="9" t="s">
        <v>2514</v>
      </c>
      <c r="F1927" s="10" t="s">
        <v>1322</v>
      </c>
      <c r="G1927" s="10">
        <v>2</v>
      </c>
      <c r="H1927" s="11">
        <v>0</v>
      </c>
      <c r="I1927" s="11">
        <v>1</v>
      </c>
      <c r="J1927" s="14" t="s">
        <v>1310</v>
      </c>
      <c r="K1927" s="15"/>
      <c r="L1927" s="16">
        <v>43928</v>
      </c>
    </row>
    <row r="1928" ht="29.1" customHeight="1" spans="1:12">
      <c r="A1928" s="27" t="s">
        <v>276</v>
      </c>
      <c r="B1928" s="34" t="s">
        <v>1305</v>
      </c>
      <c r="C1928" s="8" t="s">
        <v>1357</v>
      </c>
      <c r="D1928" s="8" t="s">
        <v>1358</v>
      </c>
      <c r="E1928" s="9" t="s">
        <v>2521</v>
      </c>
      <c r="F1928" s="10" t="s">
        <v>1313</v>
      </c>
      <c r="G1928" s="10">
        <v>1</v>
      </c>
      <c r="H1928" s="11">
        <v>0</v>
      </c>
      <c r="I1928" s="11">
        <v>4.8</v>
      </c>
      <c r="J1928" s="14" t="s">
        <v>1310</v>
      </c>
      <c r="K1928" s="15"/>
      <c r="L1928" s="16">
        <v>43845</v>
      </c>
    </row>
    <row r="1929" ht="18.95" customHeight="1" spans="1:12">
      <c r="A1929" s="27"/>
      <c r="B1929" s="27"/>
      <c r="C1929" s="8" t="s">
        <v>1318</v>
      </c>
      <c r="D1929" s="8" t="s">
        <v>1319</v>
      </c>
      <c r="E1929" s="9" t="s">
        <v>2134</v>
      </c>
      <c r="F1929" s="10" t="s">
        <v>1309</v>
      </c>
      <c r="G1929" s="10">
        <v>12</v>
      </c>
      <c r="H1929" s="11">
        <v>0</v>
      </c>
      <c r="I1929" s="11">
        <v>6.6</v>
      </c>
      <c r="J1929" s="14" t="s">
        <v>1310</v>
      </c>
      <c r="K1929" s="15"/>
      <c r="L1929" s="16">
        <v>43892</v>
      </c>
    </row>
    <row r="1930" ht="18.95" customHeight="1" spans="1:12">
      <c r="A1930" s="27"/>
      <c r="B1930" s="27"/>
      <c r="C1930" s="8" t="s">
        <v>1384</v>
      </c>
      <c r="D1930" s="8" t="s">
        <v>1385</v>
      </c>
      <c r="E1930" s="9" t="s">
        <v>2460</v>
      </c>
      <c r="F1930" s="10" t="s">
        <v>1313</v>
      </c>
      <c r="G1930" s="10">
        <v>1</v>
      </c>
      <c r="H1930" s="11">
        <v>0</v>
      </c>
      <c r="I1930" s="11">
        <v>3</v>
      </c>
      <c r="J1930" s="14" t="s">
        <v>1310</v>
      </c>
      <c r="K1930" s="15"/>
      <c r="L1930" s="16">
        <v>43922</v>
      </c>
    </row>
    <row r="1931" ht="30" customHeight="1" spans="1:12">
      <c r="A1931" s="27"/>
      <c r="B1931" s="27"/>
      <c r="C1931" s="8" t="s">
        <v>1421</v>
      </c>
      <c r="D1931" s="8" t="s">
        <v>1422</v>
      </c>
      <c r="E1931" s="9" t="s">
        <v>2134</v>
      </c>
      <c r="F1931" s="10" t="s">
        <v>1313</v>
      </c>
      <c r="G1931" s="10">
        <v>1</v>
      </c>
      <c r="H1931" s="11">
        <v>0</v>
      </c>
      <c r="I1931" s="11">
        <v>2</v>
      </c>
      <c r="J1931" s="14" t="s">
        <v>1310</v>
      </c>
      <c r="K1931" s="15"/>
      <c r="L1931" s="16">
        <v>43862</v>
      </c>
    </row>
    <row r="1932" ht="18.95" customHeight="1" spans="1:12">
      <c r="A1932" s="27"/>
      <c r="B1932" s="27"/>
      <c r="C1932" s="8" t="s">
        <v>1336</v>
      </c>
      <c r="D1932" s="8" t="s">
        <v>1337</v>
      </c>
      <c r="E1932" s="9" t="s">
        <v>2134</v>
      </c>
      <c r="F1932" s="10" t="s">
        <v>2129</v>
      </c>
      <c r="G1932" s="10">
        <v>1</v>
      </c>
      <c r="H1932" s="11">
        <v>0</v>
      </c>
      <c r="I1932" s="11">
        <v>3</v>
      </c>
      <c r="J1932" s="14" t="s">
        <v>1310</v>
      </c>
      <c r="K1932" s="15"/>
      <c r="L1932" s="16">
        <v>43922</v>
      </c>
    </row>
    <row r="1933" ht="30" customHeight="1" spans="1:12">
      <c r="A1933" s="33"/>
      <c r="B1933" s="33"/>
      <c r="C1933" s="8" t="s">
        <v>1412</v>
      </c>
      <c r="D1933" s="8" t="s">
        <v>1413</v>
      </c>
      <c r="E1933" s="9" t="s">
        <v>2134</v>
      </c>
      <c r="F1933" s="10" t="s">
        <v>2129</v>
      </c>
      <c r="G1933" s="10">
        <v>1</v>
      </c>
      <c r="H1933" s="11">
        <v>0</v>
      </c>
      <c r="I1933" s="11">
        <v>3.8</v>
      </c>
      <c r="J1933" s="14" t="s">
        <v>1310</v>
      </c>
      <c r="K1933" s="15"/>
      <c r="L1933" s="16">
        <v>43845</v>
      </c>
    </row>
    <row r="1934" ht="24.95" customHeight="1" spans="1:12">
      <c r="A1934" s="27" t="s">
        <v>276</v>
      </c>
      <c r="B1934" s="34" t="s">
        <v>1305</v>
      </c>
      <c r="C1934" s="8" t="s">
        <v>1338</v>
      </c>
      <c r="D1934" s="8" t="s">
        <v>1339</v>
      </c>
      <c r="E1934" s="9" t="s">
        <v>2134</v>
      </c>
      <c r="F1934" s="10" t="s">
        <v>1313</v>
      </c>
      <c r="G1934" s="10">
        <v>1</v>
      </c>
      <c r="H1934" s="11">
        <v>0</v>
      </c>
      <c r="I1934" s="11">
        <v>2.3</v>
      </c>
      <c r="J1934" s="14" t="s">
        <v>1310</v>
      </c>
      <c r="K1934" s="15"/>
      <c r="L1934" s="16">
        <v>43845</v>
      </c>
    </row>
    <row r="1935" ht="24.95" customHeight="1" spans="1:12">
      <c r="A1935" s="27"/>
      <c r="B1935" s="27"/>
      <c r="C1935" s="8" t="s">
        <v>1323</v>
      </c>
      <c r="D1935" s="8" t="s">
        <v>1324</v>
      </c>
      <c r="E1935" s="9" t="s">
        <v>2134</v>
      </c>
      <c r="F1935" s="10" t="s">
        <v>1326</v>
      </c>
      <c r="G1935" s="10">
        <v>40</v>
      </c>
      <c r="H1935" s="11">
        <v>0</v>
      </c>
      <c r="I1935" s="11">
        <v>1.2</v>
      </c>
      <c r="J1935" s="14" t="s">
        <v>1310</v>
      </c>
      <c r="K1935" s="15"/>
      <c r="L1935" s="16">
        <v>43845</v>
      </c>
    </row>
    <row r="1936" ht="24.95" customHeight="1" spans="1:12">
      <c r="A1936" s="27"/>
      <c r="B1936" s="27"/>
      <c r="C1936" s="8" t="s">
        <v>1352</v>
      </c>
      <c r="D1936" s="8" t="s">
        <v>1353</v>
      </c>
      <c r="E1936" s="9" t="s">
        <v>2134</v>
      </c>
      <c r="F1936" s="10" t="s">
        <v>1313</v>
      </c>
      <c r="G1936" s="10">
        <v>1</v>
      </c>
      <c r="H1936" s="11">
        <v>0</v>
      </c>
      <c r="I1936" s="11">
        <v>5</v>
      </c>
      <c r="J1936" s="14" t="s">
        <v>1310</v>
      </c>
      <c r="K1936" s="15"/>
      <c r="L1936" s="16">
        <v>43905</v>
      </c>
    </row>
    <row r="1937" ht="24.95" customHeight="1" spans="1:12">
      <c r="A1937" s="27"/>
      <c r="B1937" s="27"/>
      <c r="C1937" s="8" t="s">
        <v>1342</v>
      </c>
      <c r="D1937" s="8" t="s">
        <v>1343</v>
      </c>
      <c r="E1937" s="9" t="s">
        <v>2522</v>
      </c>
      <c r="F1937" s="10" t="s">
        <v>1322</v>
      </c>
      <c r="G1937" s="10">
        <v>4</v>
      </c>
      <c r="H1937" s="11">
        <v>0</v>
      </c>
      <c r="I1937" s="11">
        <v>2</v>
      </c>
      <c r="J1937" s="14" t="s">
        <v>1310</v>
      </c>
      <c r="K1937" s="15"/>
      <c r="L1937" s="16">
        <v>43892</v>
      </c>
    </row>
    <row r="1938" ht="24.95" customHeight="1" spans="1:12">
      <c r="A1938" s="27"/>
      <c r="B1938" s="27"/>
      <c r="C1938" s="8" t="s">
        <v>1333</v>
      </c>
      <c r="D1938" s="8" t="s">
        <v>1334</v>
      </c>
      <c r="E1938" s="9" t="s">
        <v>2134</v>
      </c>
      <c r="F1938" s="10" t="s">
        <v>1309</v>
      </c>
      <c r="G1938" s="10">
        <v>1</v>
      </c>
      <c r="H1938" s="11">
        <v>0</v>
      </c>
      <c r="I1938" s="11">
        <v>2</v>
      </c>
      <c r="J1938" s="14" t="s">
        <v>1310</v>
      </c>
      <c r="K1938" s="15"/>
      <c r="L1938" s="16">
        <v>43892</v>
      </c>
    </row>
    <row r="1939" ht="24.95" customHeight="1" spans="1:12">
      <c r="A1939" s="27"/>
      <c r="B1939" s="27"/>
      <c r="C1939" s="8" t="s">
        <v>1345</v>
      </c>
      <c r="D1939" s="8" t="s">
        <v>1346</v>
      </c>
      <c r="E1939" s="9" t="s">
        <v>2025</v>
      </c>
      <c r="F1939" s="10" t="s">
        <v>1309</v>
      </c>
      <c r="G1939" s="10">
        <v>1</v>
      </c>
      <c r="H1939" s="11">
        <v>0</v>
      </c>
      <c r="I1939" s="11">
        <v>0.55</v>
      </c>
      <c r="J1939" s="14" t="s">
        <v>1310</v>
      </c>
      <c r="K1939" s="15"/>
      <c r="L1939" s="16">
        <v>43892</v>
      </c>
    </row>
    <row r="1940" ht="24.95" customHeight="1" spans="1:12">
      <c r="A1940" s="27"/>
      <c r="B1940" s="27"/>
      <c r="C1940" s="8"/>
      <c r="D1940" s="8"/>
      <c r="E1940" s="9" t="s">
        <v>2523</v>
      </c>
      <c r="F1940" s="10" t="s">
        <v>1309</v>
      </c>
      <c r="G1940" s="10">
        <v>8</v>
      </c>
      <c r="H1940" s="11">
        <v>0</v>
      </c>
      <c r="I1940" s="11">
        <v>2</v>
      </c>
      <c r="J1940" s="14" t="s">
        <v>1310</v>
      </c>
      <c r="K1940" s="15"/>
      <c r="L1940" s="16">
        <v>43892</v>
      </c>
    </row>
    <row r="1941" ht="24.95" customHeight="1" spans="1:12">
      <c r="A1941" s="27"/>
      <c r="B1941" s="27"/>
      <c r="C1941" s="8" t="s">
        <v>1316</v>
      </c>
      <c r="D1941" s="8" t="s">
        <v>1317</v>
      </c>
      <c r="E1941" s="9" t="s">
        <v>2134</v>
      </c>
      <c r="F1941" s="10" t="s">
        <v>1309</v>
      </c>
      <c r="G1941" s="10">
        <v>1</v>
      </c>
      <c r="H1941" s="11">
        <v>0</v>
      </c>
      <c r="I1941" s="11">
        <v>0.4</v>
      </c>
      <c r="J1941" s="14" t="s">
        <v>1310</v>
      </c>
      <c r="K1941" s="15"/>
      <c r="L1941" s="16">
        <v>43892</v>
      </c>
    </row>
    <row r="1942" ht="24.95" customHeight="1" spans="1:12">
      <c r="A1942" s="27"/>
      <c r="B1942" s="33"/>
      <c r="C1942" s="8" t="s">
        <v>1331</v>
      </c>
      <c r="D1942" s="8" t="s">
        <v>1332</v>
      </c>
      <c r="E1942" s="9" t="s">
        <v>2134</v>
      </c>
      <c r="F1942" s="10" t="s">
        <v>1309</v>
      </c>
      <c r="G1942" s="10">
        <v>6</v>
      </c>
      <c r="H1942" s="11">
        <v>0</v>
      </c>
      <c r="I1942" s="11">
        <v>4.2</v>
      </c>
      <c r="J1942" s="14" t="s">
        <v>1310</v>
      </c>
      <c r="K1942" s="15"/>
      <c r="L1942" s="16">
        <v>43905</v>
      </c>
    </row>
    <row r="1943" ht="32.1" customHeight="1" spans="1:12">
      <c r="A1943" s="33"/>
      <c r="B1943" s="7" t="s">
        <v>2524</v>
      </c>
      <c r="C1943" s="8" t="s">
        <v>2486</v>
      </c>
      <c r="D1943" s="8" t="s">
        <v>2487</v>
      </c>
      <c r="E1943" s="9" t="s">
        <v>2525</v>
      </c>
      <c r="F1943" s="10" t="s">
        <v>1313</v>
      </c>
      <c r="G1943" s="10">
        <v>1</v>
      </c>
      <c r="H1943" s="11">
        <v>0.01</v>
      </c>
      <c r="I1943" s="11">
        <v>50</v>
      </c>
      <c r="J1943" s="14" t="s">
        <v>1310</v>
      </c>
      <c r="K1943" s="15"/>
      <c r="L1943" s="16">
        <v>43891</v>
      </c>
    </row>
    <row r="1944" ht="24.95" customHeight="1" spans="1:12">
      <c r="A1944" s="6" t="s">
        <v>501</v>
      </c>
      <c r="B1944" s="7" t="s">
        <v>1305</v>
      </c>
      <c r="C1944" s="8" t="s">
        <v>1336</v>
      </c>
      <c r="D1944" s="8" t="s">
        <v>1337</v>
      </c>
      <c r="E1944" s="9" t="s">
        <v>2526</v>
      </c>
      <c r="F1944" s="10" t="s">
        <v>1416</v>
      </c>
      <c r="G1944" s="10">
        <v>1</v>
      </c>
      <c r="H1944" s="11">
        <v>0</v>
      </c>
      <c r="I1944" s="11">
        <v>12</v>
      </c>
      <c r="J1944" s="14" t="s">
        <v>1310</v>
      </c>
      <c r="K1944" s="15"/>
      <c r="L1944" s="16">
        <v>43921</v>
      </c>
    </row>
    <row r="1945" ht="24.95" customHeight="1" spans="1:12">
      <c r="A1945" s="6"/>
      <c r="B1945" s="7"/>
      <c r="C1945" s="8" t="s">
        <v>1338</v>
      </c>
      <c r="D1945" s="8" t="s">
        <v>1339</v>
      </c>
      <c r="E1945" s="9" t="s">
        <v>1339</v>
      </c>
      <c r="F1945" s="10" t="s">
        <v>2527</v>
      </c>
      <c r="G1945" s="10">
        <v>2</v>
      </c>
      <c r="H1945" s="11">
        <v>0</v>
      </c>
      <c r="I1945" s="11">
        <v>0.4</v>
      </c>
      <c r="J1945" s="14" t="s">
        <v>1310</v>
      </c>
      <c r="K1945" s="15"/>
      <c r="L1945" s="16">
        <v>43831</v>
      </c>
    </row>
    <row r="1946" ht="24.95" customHeight="1" spans="1:12">
      <c r="A1946" s="6"/>
      <c r="B1946" s="7"/>
      <c r="C1946" s="8" t="s">
        <v>1323</v>
      </c>
      <c r="D1946" s="8" t="s">
        <v>1324</v>
      </c>
      <c r="E1946" s="9" t="s">
        <v>1324</v>
      </c>
      <c r="F1946" s="10" t="s">
        <v>2528</v>
      </c>
      <c r="G1946" s="10">
        <v>4</v>
      </c>
      <c r="H1946" s="11">
        <v>0</v>
      </c>
      <c r="I1946" s="11">
        <v>0.8</v>
      </c>
      <c r="J1946" s="14" t="s">
        <v>1310</v>
      </c>
      <c r="K1946" s="15"/>
      <c r="L1946" s="16">
        <v>43831</v>
      </c>
    </row>
    <row r="1947" ht="24.95" customHeight="1" spans="1:12">
      <c r="A1947" s="6"/>
      <c r="B1947" s="7"/>
      <c r="C1947" s="8" t="s">
        <v>1333</v>
      </c>
      <c r="D1947" s="8" t="s">
        <v>1334</v>
      </c>
      <c r="E1947" s="9" t="s">
        <v>2529</v>
      </c>
      <c r="F1947" s="10" t="s">
        <v>1309</v>
      </c>
      <c r="G1947" s="10">
        <v>1</v>
      </c>
      <c r="H1947" s="11">
        <v>0</v>
      </c>
      <c r="I1947" s="11">
        <v>0.9</v>
      </c>
      <c r="J1947" s="14" t="s">
        <v>1310</v>
      </c>
      <c r="K1947" s="15"/>
      <c r="L1947" s="16">
        <v>43952</v>
      </c>
    </row>
    <row r="1948" ht="29.1" customHeight="1" spans="1:12">
      <c r="A1948" s="6"/>
      <c r="B1948" s="7"/>
      <c r="C1948" s="8" t="s">
        <v>1412</v>
      </c>
      <c r="D1948" s="8" t="s">
        <v>1413</v>
      </c>
      <c r="E1948" s="9" t="s">
        <v>1903</v>
      </c>
      <c r="F1948" s="10" t="s">
        <v>1416</v>
      </c>
      <c r="G1948" s="10">
        <v>1</v>
      </c>
      <c r="H1948" s="11">
        <v>0</v>
      </c>
      <c r="I1948" s="11">
        <v>0.3</v>
      </c>
      <c r="J1948" s="14" t="s">
        <v>1310</v>
      </c>
      <c r="K1948" s="15"/>
      <c r="L1948" s="16">
        <v>43831</v>
      </c>
    </row>
    <row r="1949" ht="24.95" customHeight="1" spans="1:12">
      <c r="A1949" s="6" t="s">
        <v>420</v>
      </c>
      <c r="B1949" s="7" t="s">
        <v>1305</v>
      </c>
      <c r="C1949" s="8" t="s">
        <v>1336</v>
      </c>
      <c r="D1949" s="8" t="s">
        <v>1337</v>
      </c>
      <c r="E1949" s="9" t="s">
        <v>2448</v>
      </c>
      <c r="F1949" s="10" t="s">
        <v>1313</v>
      </c>
      <c r="G1949" s="10">
        <v>1</v>
      </c>
      <c r="H1949" s="11">
        <v>0</v>
      </c>
      <c r="I1949" s="11">
        <v>20</v>
      </c>
      <c r="J1949" s="14" t="s">
        <v>1310</v>
      </c>
      <c r="K1949" s="15"/>
      <c r="L1949" s="16">
        <v>43892</v>
      </c>
    </row>
    <row r="1950" ht="24.95" customHeight="1" spans="1:12">
      <c r="A1950" s="6"/>
      <c r="B1950" s="7"/>
      <c r="C1950" s="8" t="s">
        <v>1338</v>
      </c>
      <c r="D1950" s="8" t="s">
        <v>1339</v>
      </c>
      <c r="E1950" s="9" t="s">
        <v>2530</v>
      </c>
      <c r="F1950" s="10" t="s">
        <v>1341</v>
      </c>
      <c r="G1950" s="10">
        <v>500</v>
      </c>
      <c r="H1950" s="11">
        <v>0</v>
      </c>
      <c r="I1950" s="11">
        <v>5</v>
      </c>
      <c r="J1950" s="14" t="s">
        <v>1310</v>
      </c>
      <c r="K1950" s="15"/>
      <c r="L1950" s="16">
        <v>43886</v>
      </c>
    </row>
    <row r="1951" ht="33" customHeight="1" spans="1:12">
      <c r="A1951" s="6"/>
      <c r="B1951" s="7"/>
      <c r="C1951" s="8" t="s">
        <v>1357</v>
      </c>
      <c r="D1951" s="8" t="s">
        <v>1358</v>
      </c>
      <c r="E1951" s="9" t="s">
        <v>1624</v>
      </c>
      <c r="F1951" s="10" t="s">
        <v>1621</v>
      </c>
      <c r="G1951" s="10">
        <v>1</v>
      </c>
      <c r="H1951" s="11">
        <v>0</v>
      </c>
      <c r="I1951" s="11">
        <v>5</v>
      </c>
      <c r="J1951" s="14" t="s">
        <v>1310</v>
      </c>
      <c r="K1951" s="15"/>
      <c r="L1951" s="16">
        <v>43892</v>
      </c>
    </row>
    <row r="1952" ht="30.95" customHeight="1" spans="1:12">
      <c r="A1952" s="6"/>
      <c r="B1952" s="7"/>
      <c r="C1952" s="8" t="s">
        <v>1412</v>
      </c>
      <c r="D1952" s="8" t="s">
        <v>1413</v>
      </c>
      <c r="E1952" s="9" t="s">
        <v>1624</v>
      </c>
      <c r="F1952" s="10" t="s">
        <v>1621</v>
      </c>
      <c r="G1952" s="10">
        <v>1</v>
      </c>
      <c r="H1952" s="11">
        <v>0</v>
      </c>
      <c r="I1952" s="11">
        <v>3</v>
      </c>
      <c r="J1952" s="14" t="s">
        <v>1310</v>
      </c>
      <c r="K1952" s="15"/>
      <c r="L1952" s="16">
        <v>43892</v>
      </c>
    </row>
    <row r="1953" ht="27" customHeight="1" spans="1:12">
      <c r="A1953" s="6"/>
      <c r="B1953" s="7"/>
      <c r="C1953" s="8" t="s">
        <v>1421</v>
      </c>
      <c r="D1953" s="8" t="s">
        <v>1422</v>
      </c>
      <c r="E1953" s="9" t="s">
        <v>1624</v>
      </c>
      <c r="F1953" s="10" t="s">
        <v>1621</v>
      </c>
      <c r="G1953" s="10">
        <v>1</v>
      </c>
      <c r="H1953" s="11">
        <v>0</v>
      </c>
      <c r="I1953" s="11">
        <v>5</v>
      </c>
      <c r="J1953" s="14" t="s">
        <v>1310</v>
      </c>
      <c r="K1953" s="15"/>
      <c r="L1953" s="16">
        <v>43892</v>
      </c>
    </row>
    <row r="1954" ht="24.95" customHeight="1" spans="1:12">
      <c r="A1954" s="6"/>
      <c r="B1954" s="7"/>
      <c r="C1954" s="8" t="s">
        <v>1417</v>
      </c>
      <c r="D1954" s="8" t="s">
        <v>1418</v>
      </c>
      <c r="E1954" s="9" t="s">
        <v>1624</v>
      </c>
      <c r="F1954" s="10" t="s">
        <v>1621</v>
      </c>
      <c r="G1954" s="10">
        <v>1</v>
      </c>
      <c r="H1954" s="11">
        <v>0</v>
      </c>
      <c r="I1954" s="11">
        <v>5</v>
      </c>
      <c r="J1954" s="14" t="s">
        <v>1310</v>
      </c>
      <c r="K1954" s="15"/>
      <c r="L1954" s="16">
        <v>43831</v>
      </c>
    </row>
    <row r="1955" ht="24.95" customHeight="1" spans="1:12">
      <c r="A1955" s="6"/>
      <c r="B1955" s="7"/>
      <c r="C1955" s="8" t="s">
        <v>1323</v>
      </c>
      <c r="D1955" s="8" t="s">
        <v>1324</v>
      </c>
      <c r="E1955" s="9" t="s">
        <v>1433</v>
      </c>
      <c r="F1955" s="10" t="s">
        <v>1326</v>
      </c>
      <c r="G1955" s="10">
        <v>160</v>
      </c>
      <c r="H1955" s="11">
        <v>0</v>
      </c>
      <c r="I1955" s="11">
        <v>4.8</v>
      </c>
      <c r="J1955" s="14" t="s">
        <v>1310</v>
      </c>
      <c r="K1955" s="15"/>
      <c r="L1955" s="16">
        <v>43885</v>
      </c>
    </row>
    <row r="1956" ht="48.2" customHeight="1" spans="1:12">
      <c r="A1956" s="6"/>
      <c r="B1956" s="7" t="s">
        <v>2531</v>
      </c>
      <c r="C1956" s="8" t="s">
        <v>1414</v>
      </c>
      <c r="D1956" s="8" t="s">
        <v>1415</v>
      </c>
      <c r="E1956" s="9" t="s">
        <v>1624</v>
      </c>
      <c r="F1956" s="10" t="s">
        <v>1621</v>
      </c>
      <c r="G1956" s="10">
        <v>1</v>
      </c>
      <c r="H1956" s="11">
        <v>0.01</v>
      </c>
      <c r="I1956" s="11">
        <v>50</v>
      </c>
      <c r="J1956" s="14" t="s">
        <v>1310</v>
      </c>
      <c r="K1956" s="15"/>
      <c r="L1956" s="16">
        <v>44015</v>
      </c>
    </row>
    <row r="1957" ht="24.2" customHeight="1" spans="1:12">
      <c r="A1957" s="17" t="s">
        <v>502</v>
      </c>
      <c r="B1957" s="18" t="s">
        <v>1305</v>
      </c>
      <c r="C1957" s="19" t="s">
        <v>1323</v>
      </c>
      <c r="D1957" s="19" t="s">
        <v>1324</v>
      </c>
      <c r="E1957" s="20" t="s">
        <v>1313</v>
      </c>
      <c r="F1957" s="34" t="s">
        <v>1313</v>
      </c>
      <c r="G1957" s="34">
        <v>1</v>
      </c>
      <c r="H1957" s="41">
        <v>0</v>
      </c>
      <c r="I1957" s="41">
        <v>1</v>
      </c>
      <c r="J1957" s="44" t="s">
        <v>1310</v>
      </c>
      <c r="K1957" s="45"/>
      <c r="L1957" s="46">
        <v>43831</v>
      </c>
    </row>
    <row r="1958" ht="24" customHeight="1" spans="1:12">
      <c r="A1958" s="42" t="s">
        <v>438</v>
      </c>
      <c r="B1958" s="42"/>
      <c r="C1958" s="42"/>
      <c r="D1958" s="43"/>
      <c r="E1958" s="43"/>
      <c r="F1958" s="43"/>
      <c r="G1958" s="43"/>
      <c r="H1958" s="43"/>
      <c r="I1958" s="47">
        <f>SUM(I5:I1957)</f>
        <v>130235.07</v>
      </c>
      <c r="J1958" s="48"/>
      <c r="K1958" s="43"/>
      <c r="L1958" s="43"/>
    </row>
  </sheetData>
  <mergeCells count="680">
    <mergeCell ref="A1:L1"/>
    <mergeCell ref="K2:L2"/>
    <mergeCell ref="A1958:C1958"/>
    <mergeCell ref="A3:A4"/>
    <mergeCell ref="A5:A19"/>
    <mergeCell ref="A20:A21"/>
    <mergeCell ref="A22:A29"/>
    <mergeCell ref="A30:A47"/>
    <mergeCell ref="A48:A60"/>
    <mergeCell ref="A61:A73"/>
    <mergeCell ref="A74:A79"/>
    <mergeCell ref="A80:A83"/>
    <mergeCell ref="A84:A91"/>
    <mergeCell ref="A92:A94"/>
    <mergeCell ref="A95:A104"/>
    <mergeCell ref="A106:A147"/>
    <mergeCell ref="A148:A155"/>
    <mergeCell ref="A156:A167"/>
    <mergeCell ref="A168:A174"/>
    <mergeCell ref="A175:A186"/>
    <mergeCell ref="A187:A199"/>
    <mergeCell ref="A200:A224"/>
    <mergeCell ref="A225:A232"/>
    <mergeCell ref="A233:A237"/>
    <mergeCell ref="A238:A241"/>
    <mergeCell ref="A242:A246"/>
    <mergeCell ref="A247:A260"/>
    <mergeCell ref="A261:A270"/>
    <mergeCell ref="A271:A277"/>
    <mergeCell ref="A278:A283"/>
    <mergeCell ref="A284:A291"/>
    <mergeCell ref="A292:A296"/>
    <mergeCell ref="A297:A307"/>
    <mergeCell ref="A308:A313"/>
    <mergeCell ref="A314:A324"/>
    <mergeCell ref="A325:A328"/>
    <mergeCell ref="A329:A332"/>
    <mergeCell ref="A333:A335"/>
    <mergeCell ref="A336:A337"/>
    <mergeCell ref="A338:A343"/>
    <mergeCell ref="A344:A358"/>
    <mergeCell ref="A359:A365"/>
    <mergeCell ref="A366:A372"/>
    <mergeCell ref="A373:A386"/>
    <mergeCell ref="A387:A399"/>
    <mergeCell ref="A400:A425"/>
    <mergeCell ref="A426:A436"/>
    <mergeCell ref="A437:A453"/>
    <mergeCell ref="A454:A455"/>
    <mergeCell ref="A456:A471"/>
    <mergeCell ref="A472:A485"/>
    <mergeCell ref="A486:A492"/>
    <mergeCell ref="A493:A504"/>
    <mergeCell ref="A505:A518"/>
    <mergeCell ref="A519:A543"/>
    <mergeCell ref="A544:A556"/>
    <mergeCell ref="A557:A561"/>
    <mergeCell ref="A562:A582"/>
    <mergeCell ref="A583:A592"/>
    <mergeCell ref="A593:A606"/>
    <mergeCell ref="A607:A623"/>
    <mergeCell ref="A624:A629"/>
    <mergeCell ref="A630:A641"/>
    <mergeCell ref="A643:A646"/>
    <mergeCell ref="A647:A684"/>
    <mergeCell ref="A685:A698"/>
    <mergeCell ref="A699:A716"/>
    <mergeCell ref="A717:A725"/>
    <mergeCell ref="A726:A734"/>
    <mergeCell ref="A735:A756"/>
    <mergeCell ref="A757:A761"/>
    <mergeCell ref="A762:A764"/>
    <mergeCell ref="A765:A769"/>
    <mergeCell ref="A770:A777"/>
    <mergeCell ref="A778:A780"/>
    <mergeCell ref="A781:A791"/>
    <mergeCell ref="A792:A811"/>
    <mergeCell ref="A812:A815"/>
    <mergeCell ref="A816:A824"/>
    <mergeCell ref="A826:A841"/>
    <mergeCell ref="A842:A849"/>
    <mergeCell ref="A850:A862"/>
    <mergeCell ref="A863:A870"/>
    <mergeCell ref="A871:A877"/>
    <mergeCell ref="A878:A892"/>
    <mergeCell ref="A893:A898"/>
    <mergeCell ref="A899:A903"/>
    <mergeCell ref="A904:A909"/>
    <mergeCell ref="A910:A921"/>
    <mergeCell ref="A922:A931"/>
    <mergeCell ref="A932:A934"/>
    <mergeCell ref="A935:A956"/>
    <mergeCell ref="A957:A964"/>
    <mergeCell ref="A965:A995"/>
    <mergeCell ref="A996:A1001"/>
    <mergeCell ref="A1002:A1010"/>
    <mergeCell ref="A1011:A1034"/>
    <mergeCell ref="A1035:A1051"/>
    <mergeCell ref="A1052:A1070"/>
    <mergeCell ref="A1071:A1084"/>
    <mergeCell ref="A1085:A1114"/>
    <mergeCell ref="A1115:A1124"/>
    <mergeCell ref="A1125:A1129"/>
    <mergeCell ref="A1130:A1136"/>
    <mergeCell ref="A1137:A1140"/>
    <mergeCell ref="A1141:A1144"/>
    <mergeCell ref="A1146:A1159"/>
    <mergeCell ref="A1160:A1167"/>
    <mergeCell ref="A1168:A1170"/>
    <mergeCell ref="A1171:A1174"/>
    <mergeCell ref="A1175:A1176"/>
    <mergeCell ref="A1177:A1197"/>
    <mergeCell ref="A1198:A1204"/>
    <mergeCell ref="A1205:A1208"/>
    <mergeCell ref="A1209:A1211"/>
    <mergeCell ref="A1212:A1219"/>
    <mergeCell ref="A1220:A1233"/>
    <mergeCell ref="A1234:A1236"/>
    <mergeCell ref="A1237:A1241"/>
    <mergeCell ref="A1242:A1249"/>
    <mergeCell ref="A1250:A1254"/>
    <mergeCell ref="A1255:A1256"/>
    <mergeCell ref="A1257:A1261"/>
    <mergeCell ref="A1262:A1270"/>
    <mergeCell ref="A1271:A1279"/>
    <mergeCell ref="A1281:A1297"/>
    <mergeCell ref="A1298:A1307"/>
    <mergeCell ref="A1308:A1323"/>
    <mergeCell ref="A1324:A1333"/>
    <mergeCell ref="A1335:A1336"/>
    <mergeCell ref="A1337:A1350"/>
    <mergeCell ref="A1351:A1356"/>
    <mergeCell ref="A1357:A1359"/>
    <mergeCell ref="A1361:A1364"/>
    <mergeCell ref="A1365:A1375"/>
    <mergeCell ref="A1376:A1395"/>
    <mergeCell ref="A1396:A1402"/>
    <mergeCell ref="A1403:A1406"/>
    <mergeCell ref="A1407:A1417"/>
    <mergeCell ref="A1418:A1437"/>
    <mergeCell ref="A1438:A1447"/>
    <mergeCell ref="A1448:A1459"/>
    <mergeCell ref="A1460:A1464"/>
    <mergeCell ref="A1465:A1466"/>
    <mergeCell ref="A1467:A1476"/>
    <mergeCell ref="A1477:A1483"/>
    <mergeCell ref="A1484:A1490"/>
    <mergeCell ref="A1491:A1496"/>
    <mergeCell ref="A1497:A1501"/>
    <mergeCell ref="A1502:A1511"/>
    <mergeCell ref="A1512:A1532"/>
    <mergeCell ref="A1533:A1538"/>
    <mergeCell ref="A1539:A1554"/>
    <mergeCell ref="A1555:A1572"/>
    <mergeCell ref="A1573:A1581"/>
    <mergeCell ref="A1582:A1589"/>
    <mergeCell ref="A1590:A1599"/>
    <mergeCell ref="A1600:A1624"/>
    <mergeCell ref="A1625:A1636"/>
    <mergeCell ref="A1637:A1656"/>
    <mergeCell ref="A1657:A1662"/>
    <mergeCell ref="A1663:A1683"/>
    <mergeCell ref="A1684:A1700"/>
    <mergeCell ref="A1701:A1718"/>
    <mergeCell ref="A1719:A1728"/>
    <mergeCell ref="A1730:A1741"/>
    <mergeCell ref="A1742:A1745"/>
    <mergeCell ref="A1746:A1756"/>
    <mergeCell ref="A1757:A1764"/>
    <mergeCell ref="A1765:A1777"/>
    <mergeCell ref="A1778:A1785"/>
    <mergeCell ref="A1786:A1795"/>
    <mergeCell ref="A1796:A1821"/>
    <mergeCell ref="A1822:A1829"/>
    <mergeCell ref="A1830:A1834"/>
    <mergeCell ref="A1835:A1840"/>
    <mergeCell ref="A1841:A1854"/>
    <mergeCell ref="A1855:A1860"/>
    <mergeCell ref="A1861:A1869"/>
    <mergeCell ref="A1870:A1874"/>
    <mergeCell ref="A1875:A1883"/>
    <mergeCell ref="A1884:A1887"/>
    <mergeCell ref="A1888:A1895"/>
    <mergeCell ref="A1896:A1907"/>
    <mergeCell ref="A1908:A1911"/>
    <mergeCell ref="A1912:A1927"/>
    <mergeCell ref="A1928:A1933"/>
    <mergeCell ref="A1934:A1943"/>
    <mergeCell ref="A1944:A1948"/>
    <mergeCell ref="A1949:A1956"/>
    <mergeCell ref="B3:B4"/>
    <mergeCell ref="B5:B19"/>
    <mergeCell ref="B20:B21"/>
    <mergeCell ref="B22:B29"/>
    <mergeCell ref="B30:B47"/>
    <mergeCell ref="B48:B59"/>
    <mergeCell ref="B61:B73"/>
    <mergeCell ref="B74:B79"/>
    <mergeCell ref="B80:B83"/>
    <mergeCell ref="B85:B91"/>
    <mergeCell ref="B92:B94"/>
    <mergeCell ref="B95:B104"/>
    <mergeCell ref="B106:B128"/>
    <mergeCell ref="B129:B147"/>
    <mergeCell ref="B148:B155"/>
    <mergeCell ref="B156:B167"/>
    <mergeCell ref="B168:B174"/>
    <mergeCell ref="B175:B186"/>
    <mergeCell ref="B187:B199"/>
    <mergeCell ref="B200:B224"/>
    <mergeCell ref="B225:B227"/>
    <mergeCell ref="B228:B232"/>
    <mergeCell ref="B233:B237"/>
    <mergeCell ref="B238:B240"/>
    <mergeCell ref="B242:B246"/>
    <mergeCell ref="B247:B260"/>
    <mergeCell ref="B261:B270"/>
    <mergeCell ref="B271:B277"/>
    <mergeCell ref="B278:B283"/>
    <mergeCell ref="B284:B291"/>
    <mergeCell ref="B292:B296"/>
    <mergeCell ref="B297:B307"/>
    <mergeCell ref="B308:B313"/>
    <mergeCell ref="B314:B324"/>
    <mergeCell ref="B325:B328"/>
    <mergeCell ref="B329:B332"/>
    <mergeCell ref="B333:B335"/>
    <mergeCell ref="B336:B337"/>
    <mergeCell ref="B338:B339"/>
    <mergeCell ref="B344:B358"/>
    <mergeCell ref="B359:B364"/>
    <mergeCell ref="B366:B368"/>
    <mergeCell ref="B369:B370"/>
    <mergeCell ref="B371:B372"/>
    <mergeCell ref="B373:B386"/>
    <mergeCell ref="B387:B399"/>
    <mergeCell ref="B404:B425"/>
    <mergeCell ref="B437:B453"/>
    <mergeCell ref="B454:B455"/>
    <mergeCell ref="B456:B471"/>
    <mergeCell ref="B474:B476"/>
    <mergeCell ref="B478:B481"/>
    <mergeCell ref="B482:B483"/>
    <mergeCell ref="B486:B492"/>
    <mergeCell ref="B493:B504"/>
    <mergeCell ref="B505:B514"/>
    <mergeCell ref="B519:B542"/>
    <mergeCell ref="B544:B556"/>
    <mergeCell ref="B557:B561"/>
    <mergeCell ref="B562:B580"/>
    <mergeCell ref="B583:B584"/>
    <mergeCell ref="B585:B586"/>
    <mergeCell ref="B588:B592"/>
    <mergeCell ref="B593:B594"/>
    <mergeCell ref="B595:B596"/>
    <mergeCell ref="B599:B603"/>
    <mergeCell ref="B608:B621"/>
    <mergeCell ref="B622:B623"/>
    <mergeCell ref="B624:B625"/>
    <mergeCell ref="B626:B629"/>
    <mergeCell ref="B630:B641"/>
    <mergeCell ref="B653:B663"/>
    <mergeCell ref="B685:B697"/>
    <mergeCell ref="B699:B716"/>
    <mergeCell ref="B717:B725"/>
    <mergeCell ref="B726:B733"/>
    <mergeCell ref="B735:B754"/>
    <mergeCell ref="B757:B761"/>
    <mergeCell ref="B765:B769"/>
    <mergeCell ref="B770:B777"/>
    <mergeCell ref="B778:B780"/>
    <mergeCell ref="B781:B791"/>
    <mergeCell ref="B792:B809"/>
    <mergeCell ref="B812:B815"/>
    <mergeCell ref="B816:B820"/>
    <mergeCell ref="B821:B824"/>
    <mergeCell ref="B826:B837"/>
    <mergeCell ref="B838:B841"/>
    <mergeCell ref="B842:B849"/>
    <mergeCell ref="B850:B859"/>
    <mergeCell ref="B863:B870"/>
    <mergeCell ref="B871:B877"/>
    <mergeCell ref="B878:B892"/>
    <mergeCell ref="B893:B898"/>
    <mergeCell ref="B899:B902"/>
    <mergeCell ref="B904:B909"/>
    <mergeCell ref="B910:B921"/>
    <mergeCell ref="B922:B930"/>
    <mergeCell ref="B932:B934"/>
    <mergeCell ref="B935:B950"/>
    <mergeCell ref="B957:B964"/>
    <mergeCell ref="B1002:B1010"/>
    <mergeCell ref="B1011:B1033"/>
    <mergeCell ref="B1035:B1042"/>
    <mergeCell ref="B1043:B1051"/>
    <mergeCell ref="B1052:B1067"/>
    <mergeCell ref="B1071:B1080"/>
    <mergeCell ref="B1082:B1083"/>
    <mergeCell ref="B1085:B1108"/>
    <mergeCell ref="B1109:B1110"/>
    <mergeCell ref="B1111:B1114"/>
    <mergeCell ref="B1115:B1124"/>
    <mergeCell ref="B1125:B1128"/>
    <mergeCell ref="B1130:B1136"/>
    <mergeCell ref="B1138:B1140"/>
    <mergeCell ref="B1141:B1144"/>
    <mergeCell ref="B1147:B1159"/>
    <mergeCell ref="B1160:B1167"/>
    <mergeCell ref="B1168:B1170"/>
    <mergeCell ref="B1171:B1174"/>
    <mergeCell ref="B1175:B1176"/>
    <mergeCell ref="B1177:B1196"/>
    <mergeCell ref="B1198:B1201"/>
    <mergeCell ref="B1202:B1204"/>
    <mergeCell ref="B1205:B1208"/>
    <mergeCell ref="B1209:B1211"/>
    <mergeCell ref="B1212:B1219"/>
    <mergeCell ref="B1220:B1232"/>
    <mergeCell ref="B1234:B1236"/>
    <mergeCell ref="B1237:B1241"/>
    <mergeCell ref="B1242:B1249"/>
    <mergeCell ref="B1250:B1254"/>
    <mergeCell ref="B1255:B1256"/>
    <mergeCell ref="B1257:B1261"/>
    <mergeCell ref="B1262:B1270"/>
    <mergeCell ref="B1271:B1279"/>
    <mergeCell ref="B1281:B1290"/>
    <mergeCell ref="B1298:B1307"/>
    <mergeCell ref="B1308:B1323"/>
    <mergeCell ref="B1324:B1333"/>
    <mergeCell ref="B1337:B1350"/>
    <mergeCell ref="B1351:B1356"/>
    <mergeCell ref="B1357:B1359"/>
    <mergeCell ref="B1361:B1364"/>
    <mergeCell ref="B1365:B1375"/>
    <mergeCell ref="B1376:B1391"/>
    <mergeCell ref="B1396:B1402"/>
    <mergeCell ref="B1403:B1406"/>
    <mergeCell ref="B1407:B1417"/>
    <mergeCell ref="B1418:B1424"/>
    <mergeCell ref="B1425:B1433"/>
    <mergeCell ref="B1434:B1437"/>
    <mergeCell ref="B1438:B1446"/>
    <mergeCell ref="B1448:B1459"/>
    <mergeCell ref="B1460:B1464"/>
    <mergeCell ref="B1465:B1466"/>
    <mergeCell ref="B1467:B1475"/>
    <mergeCell ref="B1477:B1483"/>
    <mergeCell ref="B1484:B1490"/>
    <mergeCell ref="B1491:B1496"/>
    <mergeCell ref="B1497:B1501"/>
    <mergeCell ref="B1502:B1505"/>
    <mergeCell ref="B1506:B1511"/>
    <mergeCell ref="B1513:B1520"/>
    <mergeCell ref="B1533:B1538"/>
    <mergeCell ref="B1539:B1552"/>
    <mergeCell ref="B1555:B1572"/>
    <mergeCell ref="B1573:B1576"/>
    <mergeCell ref="B1577:B1578"/>
    <mergeCell ref="B1580:B1581"/>
    <mergeCell ref="B1582:B1586"/>
    <mergeCell ref="B1587:B1589"/>
    <mergeCell ref="B1590:B1593"/>
    <mergeCell ref="B1594:B1599"/>
    <mergeCell ref="B1600:B1616"/>
    <mergeCell ref="B1637:B1654"/>
    <mergeCell ref="B1657:B1662"/>
    <mergeCell ref="B1684:B1700"/>
    <mergeCell ref="B1701:B1718"/>
    <mergeCell ref="B1719:B1725"/>
    <mergeCell ref="B1730:B1738"/>
    <mergeCell ref="B1742:B1745"/>
    <mergeCell ref="B1746:B1754"/>
    <mergeCell ref="B1755:B1756"/>
    <mergeCell ref="B1757:B1764"/>
    <mergeCell ref="B1765:B1773"/>
    <mergeCell ref="B1778:B1784"/>
    <mergeCell ref="B1786:B1795"/>
    <mergeCell ref="B1796:B1818"/>
    <mergeCell ref="B1820:B1821"/>
    <mergeCell ref="B1822:B1829"/>
    <mergeCell ref="B1830:B1834"/>
    <mergeCell ref="B1835:B1840"/>
    <mergeCell ref="B1841:B1854"/>
    <mergeCell ref="B1855:B1860"/>
    <mergeCell ref="B1861:B1869"/>
    <mergeCell ref="B1870:B1874"/>
    <mergeCell ref="B1875:B1883"/>
    <mergeCell ref="B1884:B1887"/>
    <mergeCell ref="B1888:B1895"/>
    <mergeCell ref="B1896:B1907"/>
    <mergeCell ref="B1908:B1911"/>
    <mergeCell ref="B1912:B1927"/>
    <mergeCell ref="B1928:B1933"/>
    <mergeCell ref="B1934:B1942"/>
    <mergeCell ref="B1944:B1948"/>
    <mergeCell ref="B1949:B1955"/>
    <mergeCell ref="C3:C4"/>
    <mergeCell ref="C30:C32"/>
    <mergeCell ref="C37:C39"/>
    <mergeCell ref="C46:C47"/>
    <mergeCell ref="C101:C102"/>
    <mergeCell ref="C176:C177"/>
    <mergeCell ref="C285:C286"/>
    <mergeCell ref="C288:C289"/>
    <mergeCell ref="C292:C293"/>
    <mergeCell ref="C344:C345"/>
    <mergeCell ref="C346:C347"/>
    <mergeCell ref="C448:C449"/>
    <mergeCell ref="C479:C480"/>
    <mergeCell ref="C495:C496"/>
    <mergeCell ref="C503:C504"/>
    <mergeCell ref="C520:C521"/>
    <mergeCell ref="C524:C525"/>
    <mergeCell ref="C526:C527"/>
    <mergeCell ref="C528:C529"/>
    <mergeCell ref="C534:C535"/>
    <mergeCell ref="C536:C537"/>
    <mergeCell ref="C538:C539"/>
    <mergeCell ref="C685:C690"/>
    <mergeCell ref="C691:C694"/>
    <mergeCell ref="C781:C782"/>
    <mergeCell ref="C800:C801"/>
    <mergeCell ref="C802:C803"/>
    <mergeCell ref="C851:C852"/>
    <mergeCell ref="C853:C855"/>
    <mergeCell ref="C910:C912"/>
    <mergeCell ref="C913:C916"/>
    <mergeCell ref="C918:C919"/>
    <mergeCell ref="C923:C924"/>
    <mergeCell ref="C925:C926"/>
    <mergeCell ref="C957:C958"/>
    <mergeCell ref="C1012:C1014"/>
    <mergeCell ref="C1015:C1024"/>
    <mergeCell ref="C1025:C1026"/>
    <mergeCell ref="C1093:C1095"/>
    <mergeCell ref="C1148:C1149"/>
    <mergeCell ref="C1163:C1164"/>
    <mergeCell ref="C1212:C1213"/>
    <mergeCell ref="C1215:C1216"/>
    <mergeCell ref="C1217:C1218"/>
    <mergeCell ref="C1221:C1222"/>
    <mergeCell ref="C1243:C1244"/>
    <mergeCell ref="C1541:C1542"/>
    <mergeCell ref="C1557:C1558"/>
    <mergeCell ref="C1694:C1698"/>
    <mergeCell ref="C1742:C1743"/>
    <mergeCell ref="C1747:C1748"/>
    <mergeCell ref="C1752:C1753"/>
    <mergeCell ref="C1760:C1761"/>
    <mergeCell ref="C1822:C1829"/>
    <mergeCell ref="C1830:C1834"/>
    <mergeCell ref="C1835:C1836"/>
    <mergeCell ref="C1837:C1839"/>
    <mergeCell ref="C1845:C1846"/>
    <mergeCell ref="C1849:C1850"/>
    <mergeCell ref="C1851:C1852"/>
    <mergeCell ref="C1861:C1862"/>
    <mergeCell ref="C1863:C1864"/>
    <mergeCell ref="C1939:C1940"/>
    <mergeCell ref="D3:D4"/>
    <mergeCell ref="D30:D32"/>
    <mergeCell ref="D37:D39"/>
    <mergeCell ref="D46:D47"/>
    <mergeCell ref="D101:D102"/>
    <mergeCell ref="D176:D177"/>
    <mergeCell ref="D285:D286"/>
    <mergeCell ref="D288:D289"/>
    <mergeCell ref="D292:D293"/>
    <mergeCell ref="D344:D345"/>
    <mergeCell ref="D346:D347"/>
    <mergeCell ref="D448:D449"/>
    <mergeCell ref="D479:D480"/>
    <mergeCell ref="D495:D496"/>
    <mergeCell ref="D503:D504"/>
    <mergeCell ref="D520:D521"/>
    <mergeCell ref="D524:D525"/>
    <mergeCell ref="D526:D527"/>
    <mergeCell ref="D528:D529"/>
    <mergeCell ref="D534:D535"/>
    <mergeCell ref="D536:D537"/>
    <mergeCell ref="D538:D539"/>
    <mergeCell ref="D685:D690"/>
    <mergeCell ref="D691:D694"/>
    <mergeCell ref="D781:D782"/>
    <mergeCell ref="D800:D801"/>
    <mergeCell ref="D802:D803"/>
    <mergeCell ref="D851:D852"/>
    <mergeCell ref="D853:D855"/>
    <mergeCell ref="D910:D912"/>
    <mergeCell ref="D913:D916"/>
    <mergeCell ref="D918:D919"/>
    <mergeCell ref="D923:D924"/>
    <mergeCell ref="D925:D926"/>
    <mergeCell ref="D957:D958"/>
    <mergeCell ref="D1012:D1014"/>
    <mergeCell ref="D1015:D1024"/>
    <mergeCell ref="D1025:D1026"/>
    <mergeCell ref="D1148:D1149"/>
    <mergeCell ref="D1163:D1164"/>
    <mergeCell ref="D1212:D1213"/>
    <mergeCell ref="D1215:D1216"/>
    <mergeCell ref="D1217:D1218"/>
    <mergeCell ref="D1221:D1222"/>
    <mergeCell ref="D1243:D1244"/>
    <mergeCell ref="D1541:D1542"/>
    <mergeCell ref="D1557:D1558"/>
    <mergeCell ref="D1694:D1698"/>
    <mergeCell ref="D1742:D1743"/>
    <mergeCell ref="D1747:D1748"/>
    <mergeCell ref="D1752:D1753"/>
    <mergeCell ref="D1760:D1761"/>
    <mergeCell ref="D1822:D1829"/>
    <mergeCell ref="D1830:D1834"/>
    <mergeCell ref="D1835:D1836"/>
    <mergeCell ref="D1837:D1839"/>
    <mergeCell ref="D1845:D1846"/>
    <mergeCell ref="D1849:D1850"/>
    <mergeCell ref="D1851:D1852"/>
    <mergeCell ref="D1861:D1862"/>
    <mergeCell ref="D1863:D1864"/>
    <mergeCell ref="D1939:D1940"/>
    <mergeCell ref="E3:E4"/>
    <mergeCell ref="E101:E102"/>
    <mergeCell ref="E285:E286"/>
    <mergeCell ref="E344:E345"/>
    <mergeCell ref="E346:E347"/>
    <mergeCell ref="E448:E449"/>
    <mergeCell ref="E520:E521"/>
    <mergeCell ref="E524:E525"/>
    <mergeCell ref="E526:E527"/>
    <mergeCell ref="E528:E529"/>
    <mergeCell ref="E534:E535"/>
    <mergeCell ref="E536:E537"/>
    <mergeCell ref="E538:E539"/>
    <mergeCell ref="E685:E690"/>
    <mergeCell ref="E691:E694"/>
    <mergeCell ref="E800:E801"/>
    <mergeCell ref="E802:E803"/>
    <mergeCell ref="E851:E852"/>
    <mergeCell ref="E853:E854"/>
    <mergeCell ref="E910:E912"/>
    <mergeCell ref="E913:E916"/>
    <mergeCell ref="E918:E919"/>
    <mergeCell ref="E1212:E1213"/>
    <mergeCell ref="E1215:E1216"/>
    <mergeCell ref="E1217:E1218"/>
    <mergeCell ref="E1221:E1222"/>
    <mergeCell ref="E1541:E1542"/>
    <mergeCell ref="E1557:E1558"/>
    <mergeCell ref="E1742:E1743"/>
    <mergeCell ref="E1747:E1748"/>
    <mergeCell ref="E1752:E1753"/>
    <mergeCell ref="E1760:E1761"/>
    <mergeCell ref="E1822:E1825"/>
    <mergeCell ref="E1826:E1829"/>
    <mergeCell ref="E1832:E1833"/>
    <mergeCell ref="E1845:E1846"/>
    <mergeCell ref="E1849:E1850"/>
    <mergeCell ref="F3:F4"/>
    <mergeCell ref="F101:F102"/>
    <mergeCell ref="F285:F286"/>
    <mergeCell ref="F344:F345"/>
    <mergeCell ref="F346:F347"/>
    <mergeCell ref="F448:F449"/>
    <mergeCell ref="F520:F521"/>
    <mergeCell ref="F524:F525"/>
    <mergeCell ref="F526:F527"/>
    <mergeCell ref="F528:F529"/>
    <mergeCell ref="F534:F535"/>
    <mergeCell ref="F536:F537"/>
    <mergeCell ref="F538:F539"/>
    <mergeCell ref="F685:F690"/>
    <mergeCell ref="F691:F694"/>
    <mergeCell ref="F800:F801"/>
    <mergeCell ref="F802:F803"/>
    <mergeCell ref="F851:F852"/>
    <mergeCell ref="F853:F854"/>
    <mergeCell ref="F910:F911"/>
    <mergeCell ref="F913:F916"/>
    <mergeCell ref="F1215:F1216"/>
    <mergeCell ref="F1217:F1218"/>
    <mergeCell ref="F1221:F1222"/>
    <mergeCell ref="F1541:F1542"/>
    <mergeCell ref="F1557:F1558"/>
    <mergeCell ref="F1742:F1743"/>
    <mergeCell ref="F1747:F1748"/>
    <mergeCell ref="F1752:F1753"/>
    <mergeCell ref="F1760:F1761"/>
    <mergeCell ref="F1822:F1823"/>
    <mergeCell ref="F1824:F1825"/>
    <mergeCell ref="F1826:F1829"/>
    <mergeCell ref="F1832:F1833"/>
    <mergeCell ref="F1845:F1846"/>
    <mergeCell ref="F1849:F1850"/>
    <mergeCell ref="G3:G4"/>
    <mergeCell ref="G285:G286"/>
    <mergeCell ref="G344:G345"/>
    <mergeCell ref="G346:G347"/>
    <mergeCell ref="G448:G449"/>
    <mergeCell ref="G520:G521"/>
    <mergeCell ref="G524:G525"/>
    <mergeCell ref="G526:G527"/>
    <mergeCell ref="G528:G529"/>
    <mergeCell ref="G534:G535"/>
    <mergeCell ref="G536:G537"/>
    <mergeCell ref="G538:G539"/>
    <mergeCell ref="G685:G690"/>
    <mergeCell ref="G691:G694"/>
    <mergeCell ref="G800:G801"/>
    <mergeCell ref="G802:G803"/>
    <mergeCell ref="G851:G852"/>
    <mergeCell ref="G853:G854"/>
    <mergeCell ref="G910:G911"/>
    <mergeCell ref="G913:G916"/>
    <mergeCell ref="G1215:G1216"/>
    <mergeCell ref="G1221:G1222"/>
    <mergeCell ref="G1760:G1761"/>
    <mergeCell ref="G1822:G1823"/>
    <mergeCell ref="G1824:G1825"/>
    <mergeCell ref="G1826:G1829"/>
    <mergeCell ref="G1849:G1850"/>
    <mergeCell ref="H3:H4"/>
    <mergeCell ref="H285:H286"/>
    <mergeCell ref="H344:H345"/>
    <mergeCell ref="H346:H347"/>
    <mergeCell ref="H448:H449"/>
    <mergeCell ref="H524:H525"/>
    <mergeCell ref="H526:H527"/>
    <mergeCell ref="H528:H529"/>
    <mergeCell ref="H534:H535"/>
    <mergeCell ref="H536:H537"/>
    <mergeCell ref="H538:H539"/>
    <mergeCell ref="H685:H690"/>
    <mergeCell ref="H691:H692"/>
    <mergeCell ref="H693:H694"/>
    <mergeCell ref="H800:H801"/>
    <mergeCell ref="H802:H803"/>
    <mergeCell ref="H851:H852"/>
    <mergeCell ref="H853:H854"/>
    <mergeCell ref="H910:H911"/>
    <mergeCell ref="H913:H916"/>
    <mergeCell ref="H1215:H1216"/>
    <mergeCell ref="H1221:H1222"/>
    <mergeCell ref="H1760:H1761"/>
    <mergeCell ref="H1822:H1823"/>
    <mergeCell ref="H1824:H1825"/>
    <mergeCell ref="H1826:H1829"/>
    <mergeCell ref="H1849:H1850"/>
    <mergeCell ref="I3:I4"/>
    <mergeCell ref="I285:I286"/>
    <mergeCell ref="I344:I345"/>
    <mergeCell ref="I346:I347"/>
    <mergeCell ref="I689:I690"/>
    <mergeCell ref="I853:I854"/>
    <mergeCell ref="I1221:I1222"/>
    <mergeCell ref="I1760:I1761"/>
    <mergeCell ref="I1822:I1823"/>
    <mergeCell ref="I1824:I1825"/>
    <mergeCell ref="I1826:I1829"/>
    <mergeCell ref="J3:J4"/>
    <mergeCell ref="J285:J286"/>
    <mergeCell ref="J344:J345"/>
    <mergeCell ref="J346:J347"/>
    <mergeCell ref="J689:J690"/>
    <mergeCell ref="J853:J854"/>
    <mergeCell ref="J1760:J1761"/>
    <mergeCell ref="J1822:J1823"/>
    <mergeCell ref="J1824:J1825"/>
    <mergeCell ref="J1826:J1829"/>
    <mergeCell ref="K3:K4"/>
    <mergeCell ref="K344:K345"/>
    <mergeCell ref="K346:K347"/>
    <mergeCell ref="K689:K690"/>
    <mergeCell ref="K853:K854"/>
    <mergeCell ref="K1760:K1761"/>
    <mergeCell ref="K1822:K1823"/>
    <mergeCell ref="K1824:K1825"/>
    <mergeCell ref="K1826:K1829"/>
    <mergeCell ref="L3:L4"/>
  </mergeCells>
  <pageMargins left="0.629166666666667" right="0.629166666666667" top="0.55" bottom="0.55" header="0.471527777777778" footer="0.313888888888889"/>
  <pageSetup paperSize="8" firstPageNumber="42" orientation="portrait" useFirstPageNumber="1"/>
  <headerFooter>
    <oddFooter>&amp;C&amp;10第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页面</vt:lpstr>
      <vt:lpstr>目录</vt:lpstr>
      <vt:lpstr>说明</vt:lpstr>
      <vt:lpstr>单位基本情况表</vt:lpstr>
      <vt:lpstr>2020年一般公共预算计划汇总表</vt:lpstr>
      <vt:lpstr>2020年一般公共预算支出计划单位明细表之一（按经济分类)</vt:lpstr>
      <vt:lpstr>2020年一般公共预算支出计划单位明细表之二（按经济分类）</vt:lpstr>
      <vt:lpstr>2020年一般公共预算支出计划单位明细表之三（按经济分类）</vt:lpstr>
      <vt:lpstr>部门预算支出计划汇总表二(财政专户管理)</vt:lpstr>
      <vt:lpstr>公用经费及专项支出明细表</vt:lpstr>
      <vt:lpstr>2020年上年结转项目资金</vt:lpstr>
      <vt:lpstr>中央和省提前下达转移支付资金情况表(人大)</vt:lpstr>
      <vt:lpstr>本级转移性支出表</vt:lpstr>
      <vt:lpstr>纳入财政专户管理专项经费明细表</vt:lpstr>
      <vt:lpstr>一般公共预算顶级科目支出明细表</vt:lpstr>
      <vt:lpstr>政府采购预算表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鲠喜樂児</cp:lastModifiedBy>
  <dcterms:created xsi:type="dcterms:W3CDTF">2020-01-12T08:46:00Z</dcterms:created>
  <cp:lastPrinted>2020-05-12T04:06:00Z</cp:lastPrinted>
  <dcterms:modified xsi:type="dcterms:W3CDTF">2024-08-02T07:16:32Z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321A8B04FA474AD0B057FC19D87E86D5</vt:lpwstr>
  </property>
</Properties>
</file>