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4"/>
  </bookViews>
  <sheets>
    <sheet name="表一" sheetId="1" r:id="rId1"/>
    <sheet name="表二" sheetId="2" r:id="rId2"/>
    <sheet name="表三" sheetId="3" r:id="rId3"/>
    <sheet name="表四" sheetId="4" r:id="rId4"/>
    <sheet name="表五" sheetId="5" r:id="rId5"/>
    <sheet name="表六" sheetId="6" r:id="rId6"/>
    <sheet name="表七" sheetId="7" r:id="rId7"/>
  </sheets>
  <definedNames>
    <definedName name="_xlnm.Print_Area" localSheetId="2">'表三'!$A$1:$F$30</definedName>
    <definedName name="_xlnm.Print_Area" localSheetId="4">'表五'!$A$1:$E$39</definedName>
  </definedNames>
  <calcPr fullCalcOnLoad="1"/>
</workbook>
</file>

<file path=xl/sharedStrings.xml><?xml version="1.0" encoding="utf-8"?>
<sst xmlns="http://schemas.openxmlformats.org/spreadsheetml/2006/main" count="210" uniqueCount="159">
  <si>
    <t>汕尾市2023年一般公共预算收入执行情况表</t>
  </si>
  <si>
    <t>表一</t>
  </si>
  <si>
    <t>单位：万元</t>
  </si>
  <si>
    <r>
      <t>项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目</t>
    </r>
  </si>
  <si>
    <r>
      <t>2022</t>
    </r>
    <r>
      <rPr>
        <sz val="12"/>
        <rFont val="宋体"/>
        <family val="0"/>
      </rPr>
      <t>年快报数</t>
    </r>
  </si>
  <si>
    <r>
      <t>2023</t>
    </r>
    <r>
      <rPr>
        <sz val="12"/>
        <rFont val="宋体"/>
        <family val="0"/>
      </rPr>
      <t>年代编预算数</t>
    </r>
  </si>
  <si>
    <r>
      <t>2023</t>
    </r>
    <r>
      <rPr>
        <sz val="12"/>
        <rFont val="宋体"/>
        <family val="0"/>
      </rPr>
      <t>年快报数</t>
    </r>
  </si>
  <si>
    <r>
      <t>快报数比上年数
增减</t>
    </r>
    <r>
      <rPr>
        <sz val="12"/>
        <rFont val="Times New Roman"/>
        <family val="1"/>
      </rPr>
      <t>%</t>
    </r>
  </si>
  <si>
    <r>
      <t>快报数为代编预算数的</t>
    </r>
    <r>
      <rPr>
        <sz val="12"/>
        <rFont val="Times New Roman"/>
        <family val="1"/>
      </rPr>
      <t>%</t>
    </r>
  </si>
  <si>
    <t>一般公共预算收入合计</t>
  </si>
  <si>
    <t xml:space="preserve">  （一）税收收入</t>
  </si>
  <si>
    <t>1、增值税</t>
  </si>
  <si>
    <t>2、企业所得税</t>
  </si>
  <si>
    <t>3、个人所得税</t>
  </si>
  <si>
    <t>4、资源税</t>
  </si>
  <si>
    <t>5、城市维护建设税</t>
  </si>
  <si>
    <t>6、房产税</t>
  </si>
  <si>
    <t>7、印花税</t>
  </si>
  <si>
    <t>8、城镇土地使用税</t>
  </si>
  <si>
    <t>9、土地增值税</t>
  </si>
  <si>
    <t>10、车船税</t>
  </si>
  <si>
    <t>11、耕地占用税</t>
  </si>
  <si>
    <t>12、契税</t>
  </si>
  <si>
    <t>13、环保税</t>
  </si>
  <si>
    <r>
      <t>1</t>
    </r>
    <r>
      <rPr>
        <sz val="12"/>
        <rFont val="宋体"/>
        <family val="0"/>
      </rPr>
      <t>4</t>
    </r>
    <r>
      <rPr>
        <sz val="12"/>
        <rFont val="宋体"/>
        <family val="0"/>
      </rPr>
      <t>、其他税收收入</t>
    </r>
  </si>
  <si>
    <t xml:space="preserve">  （二）非税收入</t>
  </si>
  <si>
    <t>1、专项收入</t>
  </si>
  <si>
    <t>2、行政事业性收费收入</t>
  </si>
  <si>
    <t>3、罚没收入</t>
  </si>
  <si>
    <t>4、国有资本经营收入</t>
  </si>
  <si>
    <t>5、国有资源(资产)有偿使用收入</t>
  </si>
  <si>
    <t>6、捐赠收入</t>
  </si>
  <si>
    <t>7、政府住房基金收入</t>
  </si>
  <si>
    <t>8、其他收入</t>
  </si>
  <si>
    <t>汕尾市2023年各县（市、区）一般公共预算收入执行情况表</t>
  </si>
  <si>
    <t>表二</t>
  </si>
  <si>
    <r>
      <t>项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目</t>
    </r>
  </si>
  <si>
    <r>
      <t>2023</t>
    </r>
    <r>
      <rPr>
        <sz val="12"/>
        <rFont val="宋体"/>
        <family val="0"/>
      </rPr>
      <t>年调整预算数</t>
    </r>
  </si>
  <si>
    <r>
      <t>快报数比上年快报数
增减</t>
    </r>
    <r>
      <rPr>
        <sz val="12"/>
        <rFont val="Times New Roman"/>
        <family val="1"/>
      </rPr>
      <t>%</t>
    </r>
  </si>
  <si>
    <r>
      <t>快报数为调整预算数的</t>
    </r>
    <r>
      <rPr>
        <sz val="12"/>
        <rFont val="Times New Roman"/>
        <family val="1"/>
      </rPr>
      <t>%</t>
    </r>
  </si>
  <si>
    <t>汕尾市（合计）</t>
  </si>
  <si>
    <t>市级</t>
  </si>
  <si>
    <t>市城区</t>
  </si>
  <si>
    <t>红海湾</t>
  </si>
  <si>
    <t>华侨区</t>
  </si>
  <si>
    <t>海丰县</t>
  </si>
  <si>
    <t>陆河县</t>
  </si>
  <si>
    <t>陆丰市</t>
  </si>
  <si>
    <t>汕尾市2023年一般公共预算支出执行情况表</t>
  </si>
  <si>
    <t>表三</t>
  </si>
  <si>
    <r>
      <t>项</t>
    </r>
    <r>
      <rPr>
        <b/>
        <sz val="12"/>
        <rFont val="Times New Roman"/>
        <family val="1"/>
      </rPr>
      <t xml:space="preserve">                     </t>
    </r>
    <r>
      <rPr>
        <b/>
        <sz val="12"/>
        <rFont val="宋体"/>
        <family val="0"/>
      </rPr>
      <t>目</t>
    </r>
  </si>
  <si>
    <t>快报数比上年快报数增减%</t>
  </si>
  <si>
    <t>快报数为代编
预算数的%</t>
  </si>
  <si>
    <t>一般公共预算支出合计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</si>
  <si>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</si>
  <si>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</si>
  <si>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</si>
  <si>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</si>
  <si>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</si>
  <si>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</si>
  <si>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</si>
  <si>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</si>
  <si>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</si>
  <si>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</si>
  <si>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</si>
  <si>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</si>
  <si>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</si>
  <si>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</si>
  <si>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</si>
  <si>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</si>
  <si>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</si>
  <si>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</si>
  <si>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</si>
  <si>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</si>
  <si>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</si>
  <si>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</si>
  <si>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</si>
  <si>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二十四、债务付息支出</t>
  </si>
  <si>
    <t>二十五、债务发行费用支出</t>
  </si>
  <si>
    <t>汕尾市2023年各县（市、区）一般公共预算支出执行情况表</t>
  </si>
  <si>
    <t>表四</t>
  </si>
  <si>
    <r>
      <t>项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目</t>
    </r>
  </si>
  <si>
    <r>
      <t>2023</t>
    </r>
    <r>
      <rPr>
        <sz val="12"/>
        <rFont val="宋体"/>
        <family val="0"/>
      </rPr>
      <t>年汇总各级人大通过的预算数</t>
    </r>
  </si>
  <si>
    <t>快报数                                                       为调整预算数的%</t>
  </si>
  <si>
    <r>
      <t>快报数</t>
    </r>
    <r>
      <rPr>
        <sz val="12"/>
        <rFont val="Times New Roman"/>
        <family val="1"/>
      </rPr>
      <t xml:space="preserve">                                                      </t>
    </r>
    <r>
      <rPr>
        <sz val="12"/>
        <rFont val="宋体"/>
        <family val="0"/>
      </rPr>
      <t>比上年增减</t>
    </r>
    <r>
      <rPr>
        <sz val="12"/>
        <rFont val="Times New Roman"/>
        <family val="1"/>
      </rPr>
      <t>%</t>
    </r>
  </si>
  <si>
    <t>汕尾市(合计)</t>
  </si>
  <si>
    <t>汕尾市2024年一般公共预算收入（草案）</t>
  </si>
  <si>
    <t>表五</t>
  </si>
  <si>
    <t>单位:万元</t>
  </si>
  <si>
    <t>项         目</t>
  </si>
  <si>
    <t>2023年快报数</t>
  </si>
  <si>
    <t>2024年代编预算数</t>
  </si>
  <si>
    <t>2024年代编预算比2023年快报数</t>
  </si>
  <si>
    <t>增加额</t>
  </si>
  <si>
    <r>
      <t>增减</t>
    </r>
    <r>
      <rPr>
        <sz val="14"/>
        <rFont val="宋体"/>
        <family val="0"/>
      </rPr>
      <t>%</t>
    </r>
  </si>
  <si>
    <t>一、一般公共预算收入</t>
  </si>
  <si>
    <t>14、其他税收收入</t>
  </si>
  <si>
    <t>二、转移性收入</t>
  </si>
  <si>
    <t>1、返还性收入</t>
  </si>
  <si>
    <t>2、一般性转移支付收入</t>
  </si>
  <si>
    <t>3、专项转移支付收入</t>
  </si>
  <si>
    <t>4、债券收入</t>
  </si>
  <si>
    <t>5、上解收入</t>
  </si>
  <si>
    <t>6、调入资金</t>
  </si>
  <si>
    <t>7、调入预算稳定调节基金</t>
  </si>
  <si>
    <t>8、上年结余收入</t>
  </si>
  <si>
    <t>收入总计</t>
  </si>
  <si>
    <t>汕尾市2024年一般公共预算支出（草案）</t>
  </si>
  <si>
    <t>表六</t>
  </si>
  <si>
    <t>2024年代编预算数比2023年快报数</t>
  </si>
  <si>
    <t>增减额</t>
  </si>
  <si>
    <t>增减%</t>
  </si>
  <si>
    <t>一、一般公共预算支出合计</t>
  </si>
  <si>
    <t>1、一般公共服务支出</t>
  </si>
  <si>
    <t>2、外交支出</t>
  </si>
  <si>
    <t>3、国防支出</t>
  </si>
  <si>
    <t>4、公共安全支出</t>
  </si>
  <si>
    <t>5、教育支出</t>
  </si>
  <si>
    <t>6、科学技术支出</t>
  </si>
  <si>
    <t>7、文化旅游体育与传媒支出</t>
  </si>
  <si>
    <t>8、社会保障和就业支出</t>
  </si>
  <si>
    <t>9、卫生健康支出</t>
  </si>
  <si>
    <r>
      <t>1</t>
    </r>
    <r>
      <rPr>
        <sz val="12"/>
        <rFont val="宋体"/>
        <family val="0"/>
      </rPr>
      <t>0</t>
    </r>
    <r>
      <rPr>
        <sz val="12"/>
        <rFont val="宋体"/>
        <family val="0"/>
      </rPr>
      <t>、节能环保支出</t>
    </r>
  </si>
  <si>
    <r>
      <t>1</t>
    </r>
    <r>
      <rPr>
        <sz val="12"/>
        <rFont val="宋体"/>
        <family val="0"/>
      </rPr>
      <t>1</t>
    </r>
    <r>
      <rPr>
        <sz val="12"/>
        <rFont val="宋体"/>
        <family val="0"/>
      </rPr>
      <t>、城乡社区支出</t>
    </r>
  </si>
  <si>
    <r>
      <t>1</t>
    </r>
    <r>
      <rPr>
        <sz val="12"/>
        <rFont val="宋体"/>
        <family val="0"/>
      </rPr>
      <t>2</t>
    </r>
    <r>
      <rPr>
        <sz val="12"/>
        <rFont val="宋体"/>
        <family val="0"/>
      </rPr>
      <t>、农林水支出</t>
    </r>
  </si>
  <si>
    <r>
      <t>1</t>
    </r>
    <r>
      <rPr>
        <sz val="12"/>
        <rFont val="宋体"/>
        <family val="0"/>
      </rPr>
      <t>3</t>
    </r>
    <r>
      <rPr>
        <sz val="12"/>
        <rFont val="宋体"/>
        <family val="0"/>
      </rPr>
      <t>、交通运输支出</t>
    </r>
  </si>
  <si>
    <r>
      <t>1</t>
    </r>
    <r>
      <rPr>
        <sz val="12"/>
        <rFont val="宋体"/>
        <family val="0"/>
      </rPr>
      <t>4</t>
    </r>
    <r>
      <rPr>
        <sz val="12"/>
        <rFont val="宋体"/>
        <family val="0"/>
      </rPr>
      <t>、资源勘探工业信息等支出</t>
    </r>
  </si>
  <si>
    <r>
      <t>1</t>
    </r>
    <r>
      <rPr>
        <sz val="12"/>
        <rFont val="宋体"/>
        <family val="0"/>
      </rPr>
      <t>5</t>
    </r>
    <r>
      <rPr>
        <sz val="12"/>
        <rFont val="宋体"/>
        <family val="0"/>
      </rPr>
      <t>、商业服务业等支出</t>
    </r>
  </si>
  <si>
    <r>
      <t>1</t>
    </r>
    <r>
      <rPr>
        <sz val="12"/>
        <rFont val="宋体"/>
        <family val="0"/>
      </rPr>
      <t>6</t>
    </r>
    <r>
      <rPr>
        <sz val="12"/>
        <rFont val="宋体"/>
        <family val="0"/>
      </rPr>
      <t>、金融支出</t>
    </r>
  </si>
  <si>
    <r>
      <t>1</t>
    </r>
    <r>
      <rPr>
        <sz val="12"/>
        <rFont val="宋体"/>
        <family val="0"/>
      </rPr>
      <t>7</t>
    </r>
    <r>
      <rPr>
        <sz val="12"/>
        <rFont val="宋体"/>
        <family val="0"/>
      </rPr>
      <t>、援助其他地区支出</t>
    </r>
  </si>
  <si>
    <r>
      <t>1</t>
    </r>
    <r>
      <rPr>
        <sz val="12"/>
        <rFont val="宋体"/>
        <family val="0"/>
      </rPr>
      <t>8</t>
    </r>
    <r>
      <rPr>
        <sz val="12"/>
        <rFont val="宋体"/>
        <family val="0"/>
      </rPr>
      <t>、自然资源海洋气象等支出</t>
    </r>
  </si>
  <si>
    <r>
      <t>1</t>
    </r>
    <r>
      <rPr>
        <sz val="12"/>
        <rFont val="宋体"/>
        <family val="0"/>
      </rPr>
      <t>9</t>
    </r>
    <r>
      <rPr>
        <sz val="12"/>
        <rFont val="宋体"/>
        <family val="0"/>
      </rPr>
      <t>、住房保障支出</t>
    </r>
  </si>
  <si>
    <r>
      <t>2</t>
    </r>
    <r>
      <rPr>
        <sz val="12"/>
        <rFont val="宋体"/>
        <family val="0"/>
      </rPr>
      <t>0</t>
    </r>
    <r>
      <rPr>
        <sz val="12"/>
        <rFont val="宋体"/>
        <family val="0"/>
      </rPr>
      <t>、粮油物资储备支出</t>
    </r>
  </si>
  <si>
    <r>
      <t>2</t>
    </r>
    <r>
      <rPr>
        <sz val="12"/>
        <rFont val="宋体"/>
        <family val="0"/>
      </rPr>
      <t>1</t>
    </r>
    <r>
      <rPr>
        <sz val="12"/>
        <rFont val="宋体"/>
        <family val="0"/>
      </rPr>
      <t>、灾害防治及应急管理支出</t>
    </r>
  </si>
  <si>
    <r>
      <t>2</t>
    </r>
    <r>
      <rPr>
        <sz val="12"/>
        <rFont val="宋体"/>
        <family val="0"/>
      </rPr>
      <t>2</t>
    </r>
    <r>
      <rPr>
        <sz val="12"/>
        <rFont val="宋体"/>
        <family val="0"/>
      </rPr>
      <t>、预备费</t>
    </r>
  </si>
  <si>
    <r>
      <t>2</t>
    </r>
    <r>
      <rPr>
        <sz val="12"/>
        <rFont val="宋体"/>
        <family val="0"/>
      </rPr>
      <t>3</t>
    </r>
    <r>
      <rPr>
        <sz val="12"/>
        <rFont val="宋体"/>
        <family val="0"/>
      </rPr>
      <t>、其他支出</t>
    </r>
  </si>
  <si>
    <r>
      <t>2</t>
    </r>
    <r>
      <rPr>
        <sz val="12"/>
        <rFont val="宋体"/>
        <family val="0"/>
      </rPr>
      <t>4</t>
    </r>
    <r>
      <rPr>
        <sz val="12"/>
        <rFont val="宋体"/>
        <family val="0"/>
      </rPr>
      <t>、债务付息支出</t>
    </r>
  </si>
  <si>
    <r>
      <t>2</t>
    </r>
    <r>
      <rPr>
        <sz val="12"/>
        <rFont val="宋体"/>
        <family val="0"/>
      </rPr>
      <t>5</t>
    </r>
    <r>
      <rPr>
        <sz val="12"/>
        <rFont val="宋体"/>
        <family val="0"/>
      </rPr>
      <t>、债务发行费用支出</t>
    </r>
  </si>
  <si>
    <t>二、转移支付支出</t>
  </si>
  <si>
    <t>1、上解上级支出</t>
  </si>
  <si>
    <t>2、一般债务还本支出</t>
  </si>
  <si>
    <t>3、安排预算稳定调节基金</t>
  </si>
  <si>
    <t>4、结转下年支出</t>
  </si>
  <si>
    <t>支出总计</t>
  </si>
  <si>
    <t>汕尾市2024年税收返还和转移支付分地区预算汇总情况表</t>
  </si>
  <si>
    <t>表七</t>
  </si>
  <si>
    <r>
      <t xml:space="preserve">                                                                                                                                                                                      </t>
    </r>
    <r>
      <rPr>
        <sz val="11"/>
        <rFont val="宋体"/>
        <family val="0"/>
      </rPr>
      <t>单位：万元</t>
    </r>
  </si>
  <si>
    <t>市县别</t>
  </si>
  <si>
    <t>税收返还</t>
  </si>
  <si>
    <t>一般性转移支付补助(财力性)</t>
  </si>
  <si>
    <t>专项转移支付等补助（提前下达）</t>
  </si>
  <si>
    <t>合计</t>
  </si>
  <si>
    <t>小计</t>
  </si>
  <si>
    <t>均衡性转移支付补助资金</t>
  </si>
  <si>
    <t>基本财力保障机制奖补资金</t>
  </si>
  <si>
    <t>固定性补助</t>
  </si>
  <si>
    <t>其他补助</t>
  </si>
  <si>
    <t>市  级</t>
  </si>
  <si>
    <t>全市合计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</si>
</sst>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5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4"/>
    </font>
    <font>
      <sz val="11"/>
      <name val="Times New Roman"/>
      <family val="1"/>
    </font>
    <font>
      <b/>
      <sz val="12"/>
      <name val="宋体"/>
      <family val="0"/>
    </font>
    <font>
      <sz val="22"/>
      <name val="方正小标宋_GBK"/>
      <family val="4"/>
    </font>
    <font>
      <b/>
      <sz val="18"/>
      <name val="黑体"/>
      <family val="0"/>
    </font>
    <font>
      <b/>
      <sz val="12"/>
      <name val="黑体"/>
      <family val="0"/>
    </font>
    <font>
      <sz val="14"/>
      <name val="宋体"/>
      <family val="0"/>
    </font>
    <font>
      <b/>
      <sz val="14"/>
      <name val="宋体"/>
      <family val="0"/>
    </font>
    <font>
      <sz val="24"/>
      <name val="方正小标宋_GBK"/>
      <family val="4"/>
    </font>
    <font>
      <sz val="12"/>
      <name val="仿宋_GB2312"/>
      <family val="3"/>
    </font>
    <font>
      <sz val="10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" borderId="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4" applyNumberFormat="0" applyAlignment="0" applyProtection="0"/>
    <xf numFmtId="0" fontId="24" fillId="4" borderId="5" applyNumberFormat="0" applyAlignment="0" applyProtection="0"/>
    <xf numFmtId="0" fontId="25" fillId="4" borderId="4" applyNumberFormat="0" applyAlignment="0" applyProtection="0"/>
    <xf numFmtId="0" fontId="26" fillId="5" borderId="6" applyNumberForma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6" fillId="6" borderId="0" applyNumberFormat="0" applyBorder="0" applyAlignment="0" applyProtection="0"/>
    <xf numFmtId="0" fontId="16" fillId="14" borderId="0" applyNumberFormat="0" applyBorder="0" applyAlignment="0" applyProtection="0"/>
    <xf numFmtId="0" fontId="32" fillId="14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</cellStyleXfs>
  <cellXfs count="12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9" xfId="0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1" fontId="0" fillId="0" borderId="10" xfId="0" applyNumberFormat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57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57" fontId="8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9" fillId="0" borderId="14" xfId="0" applyNumberFormat="1" applyFont="1" applyBorder="1" applyAlignment="1">
      <alignment horizontal="center" vertical="center"/>
    </xf>
    <xf numFmtId="10" fontId="9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8" fillId="0" borderId="14" xfId="0" applyNumberFormat="1" applyFont="1" applyBorder="1" applyAlignment="1">
      <alignment horizontal="right" vertical="center"/>
    </xf>
    <xf numFmtId="10" fontId="8" fillId="0" borderId="10" xfId="0" applyNumberFormat="1" applyFont="1" applyBorder="1" applyAlignment="1">
      <alignment horizontal="right" vertical="center"/>
    </xf>
    <xf numFmtId="0" fontId="9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8" fillId="0" borderId="10" xfId="0" applyNumberFormat="1" applyFont="1" applyBorder="1" applyAlignment="1">
      <alignment horizontal="right" vertical="center"/>
    </xf>
    <xf numFmtId="0" fontId="0" fillId="0" borderId="10" xfId="63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NumberFormat="1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0" fillId="0" borderId="0" xfId="0" applyFont="1" applyFill="1" applyAlignment="1">
      <alignment wrapText="1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wrapText="1"/>
    </xf>
    <xf numFmtId="0" fontId="9" fillId="0" borderId="10" xfId="0" applyFont="1" applyBorder="1" applyAlignment="1">
      <alignment vertical="center"/>
    </xf>
    <xf numFmtId="0" fontId="9" fillId="0" borderId="14" xfId="0" applyNumberFormat="1" applyFont="1" applyBorder="1" applyAlignment="1">
      <alignment horizontal="right" vertical="center"/>
    </xf>
    <xf numFmtId="10" fontId="9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10" fontId="8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8" fillId="0" borderId="14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right" vertical="center" wrapText="1"/>
    </xf>
    <xf numFmtId="0" fontId="12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0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1" fontId="0" fillId="0" borderId="14" xfId="0" applyNumberFormat="1" applyFont="1" applyBorder="1" applyAlignment="1" applyProtection="1">
      <alignment vertical="center"/>
      <protection/>
    </xf>
    <xf numFmtId="1" fontId="0" fillId="0" borderId="14" xfId="0" applyNumberFormat="1" applyFont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10" fontId="0" fillId="0" borderId="10" xfId="0" applyNumberFormat="1" applyBorder="1" applyAlignment="1">
      <alignment vertical="center"/>
    </xf>
    <xf numFmtId="10" fontId="0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/>
    </xf>
    <xf numFmtId="0" fontId="0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10" fontId="4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" fontId="0" fillId="0" borderId="14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>
      <alignment horizontal="right" vertical="center"/>
    </xf>
    <xf numFmtId="10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176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0" fontId="0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公共财政预算2011执行2012预算1.6报出-2（定）_一般公共预算2014年执行及2015年预算20150116-2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="110" zoomScaleNormal="110" workbookViewId="0" topLeftCell="A1">
      <selection activeCell="B2" sqref="B1:B65536"/>
    </sheetView>
  </sheetViews>
  <sheetFormatPr defaultColWidth="9.00390625" defaultRowHeight="14.25"/>
  <cols>
    <col min="1" max="1" width="37.875" style="22" customWidth="1"/>
    <col min="2" max="2" width="17.375" style="22" customWidth="1"/>
    <col min="3" max="3" width="19.00390625" style="22" customWidth="1"/>
    <col min="4" max="4" width="16.75390625" style="22" customWidth="1"/>
    <col min="5" max="5" width="17.75390625" style="22" customWidth="1"/>
    <col min="6" max="6" width="16.75390625" style="22" customWidth="1"/>
    <col min="7" max="16384" width="9.00390625" style="22" customWidth="1"/>
  </cols>
  <sheetData>
    <row r="1" spans="1:6" ht="24">
      <c r="A1" s="112" t="s">
        <v>0</v>
      </c>
      <c r="B1" s="112"/>
      <c r="C1" s="112"/>
      <c r="D1" s="112"/>
      <c r="E1" s="112"/>
      <c r="F1" s="112"/>
    </row>
    <row r="2" spans="1:6" s="27" customFormat="1" ht="21.75" customHeight="1">
      <c r="A2" s="101" t="s">
        <v>1</v>
      </c>
      <c r="F2" s="54" t="s">
        <v>2</v>
      </c>
    </row>
    <row r="3" spans="1:7" s="99" customFormat="1" ht="46.5" customHeight="1">
      <c r="A3" s="102" t="s">
        <v>3</v>
      </c>
      <c r="B3" s="113" t="s">
        <v>4</v>
      </c>
      <c r="C3" s="113" t="s">
        <v>5</v>
      </c>
      <c r="D3" s="113" t="s">
        <v>6</v>
      </c>
      <c r="E3" s="84" t="s">
        <v>7</v>
      </c>
      <c r="F3" s="84" t="s">
        <v>8</v>
      </c>
      <c r="G3" s="114"/>
    </row>
    <row r="4" spans="1:6" ht="16.5" customHeight="1">
      <c r="A4" s="86" t="s">
        <v>9</v>
      </c>
      <c r="B4" s="115">
        <f>B5+B20</f>
        <v>612959</v>
      </c>
      <c r="C4" s="115">
        <f>SUM(C5,C20)</f>
        <v>662000</v>
      </c>
      <c r="D4" s="115">
        <f>D5+D20</f>
        <v>665109</v>
      </c>
      <c r="E4" s="87">
        <f>SUM((D4-B4)/B4)</f>
        <v>0.08507909990717161</v>
      </c>
      <c r="F4" s="87">
        <f>SUM(D4/C4)</f>
        <v>1.0046963746223565</v>
      </c>
    </row>
    <row r="5" spans="1:6" ht="16.5" customHeight="1">
      <c r="A5" s="40" t="s">
        <v>10</v>
      </c>
      <c r="B5" s="116">
        <f>SUM(B6:B19)</f>
        <v>254256</v>
      </c>
      <c r="C5" s="116">
        <f>SUM(C6:C19)</f>
        <v>317900</v>
      </c>
      <c r="D5" s="117">
        <f>SUM(D6:D19)</f>
        <v>317296</v>
      </c>
      <c r="E5" s="87">
        <f>SUM((D5-B5)/B5)</f>
        <v>0.2479390850166761</v>
      </c>
      <c r="F5" s="87">
        <f aca="true" t="shared" si="0" ref="F5:F28">SUM(D5/C5)</f>
        <v>0.9981000314564329</v>
      </c>
    </row>
    <row r="6" spans="1:6" ht="16.5" customHeight="1">
      <c r="A6" s="40" t="s">
        <v>11</v>
      </c>
      <c r="B6" s="118">
        <v>47428</v>
      </c>
      <c r="C6" s="119">
        <v>86000</v>
      </c>
      <c r="D6" s="118">
        <v>94726</v>
      </c>
      <c r="E6" s="93">
        <f aca="true" t="shared" si="1" ref="E6:E28">SUM((D6-B6)/B6)</f>
        <v>0.9972590031205195</v>
      </c>
      <c r="F6" s="93">
        <f t="shared" si="0"/>
        <v>1.1014651162790698</v>
      </c>
    </row>
    <row r="7" spans="1:6" ht="16.5" customHeight="1">
      <c r="A7" s="91" t="s">
        <v>12</v>
      </c>
      <c r="B7" s="118">
        <v>23897</v>
      </c>
      <c r="C7" s="119">
        <v>32500</v>
      </c>
      <c r="D7" s="118">
        <v>24137</v>
      </c>
      <c r="E7" s="93">
        <f t="shared" si="1"/>
        <v>0.010043101644557894</v>
      </c>
      <c r="F7" s="93">
        <f t="shared" si="0"/>
        <v>0.7426769230769231</v>
      </c>
    </row>
    <row r="8" spans="1:6" ht="16.5" customHeight="1">
      <c r="A8" s="91" t="s">
        <v>13</v>
      </c>
      <c r="B8" s="118">
        <v>5759</v>
      </c>
      <c r="C8" s="119">
        <v>6000</v>
      </c>
      <c r="D8" s="118">
        <v>7161</v>
      </c>
      <c r="E8" s="93">
        <f t="shared" si="1"/>
        <v>0.243445042542108</v>
      </c>
      <c r="F8" s="93">
        <f t="shared" si="0"/>
        <v>1.1935</v>
      </c>
    </row>
    <row r="9" spans="1:6" ht="16.5" customHeight="1">
      <c r="A9" s="91" t="s">
        <v>14</v>
      </c>
      <c r="B9" s="118">
        <v>876</v>
      </c>
      <c r="C9" s="119">
        <v>8000</v>
      </c>
      <c r="D9" s="118">
        <v>3399</v>
      </c>
      <c r="E9" s="93">
        <f t="shared" si="1"/>
        <v>2.8801369863013697</v>
      </c>
      <c r="F9" s="93">
        <f t="shared" si="0"/>
        <v>0.424875</v>
      </c>
    </row>
    <row r="10" spans="1:6" ht="16.5" customHeight="1">
      <c r="A10" s="91" t="s">
        <v>15</v>
      </c>
      <c r="B10" s="118">
        <v>20276</v>
      </c>
      <c r="C10" s="119">
        <v>27000</v>
      </c>
      <c r="D10" s="118">
        <v>22258</v>
      </c>
      <c r="E10" s="93">
        <f t="shared" si="1"/>
        <v>0.09775103570724009</v>
      </c>
      <c r="F10" s="93">
        <f t="shared" si="0"/>
        <v>0.8243703703703704</v>
      </c>
    </row>
    <row r="11" spans="1:6" ht="16.5" customHeight="1">
      <c r="A11" s="91" t="s">
        <v>16</v>
      </c>
      <c r="B11" s="118">
        <v>22957</v>
      </c>
      <c r="C11" s="119">
        <v>16000</v>
      </c>
      <c r="D11" s="118">
        <v>24930</v>
      </c>
      <c r="E11" s="93">
        <f t="shared" si="1"/>
        <v>0.08594328527246592</v>
      </c>
      <c r="F11" s="93">
        <f t="shared" si="0"/>
        <v>1.558125</v>
      </c>
    </row>
    <row r="12" spans="1:6" ht="16.5" customHeight="1">
      <c r="A12" s="91" t="s">
        <v>17</v>
      </c>
      <c r="B12" s="118">
        <v>11462</v>
      </c>
      <c r="C12" s="119">
        <v>12000</v>
      </c>
      <c r="D12" s="118">
        <v>9241</v>
      </c>
      <c r="E12" s="93">
        <f t="shared" si="1"/>
        <v>-0.1937707206421218</v>
      </c>
      <c r="F12" s="93">
        <f t="shared" si="0"/>
        <v>0.7700833333333333</v>
      </c>
    </row>
    <row r="13" spans="1:6" ht="16.5" customHeight="1">
      <c r="A13" s="91" t="s">
        <v>18</v>
      </c>
      <c r="B13" s="118">
        <v>10344</v>
      </c>
      <c r="C13" s="119">
        <v>11000</v>
      </c>
      <c r="D13" s="118">
        <v>11364</v>
      </c>
      <c r="E13" s="93">
        <f t="shared" si="1"/>
        <v>0.09860788863109049</v>
      </c>
      <c r="F13" s="93">
        <f t="shared" si="0"/>
        <v>1.033090909090909</v>
      </c>
    </row>
    <row r="14" spans="1:6" ht="16.5" customHeight="1">
      <c r="A14" s="91" t="s">
        <v>19</v>
      </c>
      <c r="B14" s="118">
        <v>48738</v>
      </c>
      <c r="C14" s="119">
        <v>44000</v>
      </c>
      <c r="D14" s="118">
        <v>32160</v>
      </c>
      <c r="E14" s="93">
        <f t="shared" si="1"/>
        <v>-0.34014526652714516</v>
      </c>
      <c r="F14" s="93">
        <f t="shared" si="0"/>
        <v>0.730909090909091</v>
      </c>
    </row>
    <row r="15" spans="1:6" ht="16.5" customHeight="1">
      <c r="A15" s="91" t="s">
        <v>20</v>
      </c>
      <c r="B15" s="118">
        <v>8812</v>
      </c>
      <c r="C15" s="119">
        <v>9000</v>
      </c>
      <c r="D15" s="118">
        <v>9418</v>
      </c>
      <c r="E15" s="93">
        <f t="shared" si="1"/>
        <v>0.06876985928279619</v>
      </c>
      <c r="F15" s="93">
        <f t="shared" si="0"/>
        <v>1.0464444444444445</v>
      </c>
    </row>
    <row r="16" spans="1:6" ht="16.5" customHeight="1">
      <c r="A16" s="91" t="s">
        <v>21</v>
      </c>
      <c r="B16" s="118">
        <v>12157</v>
      </c>
      <c r="C16" s="119">
        <v>23000</v>
      </c>
      <c r="D16" s="118">
        <v>26986</v>
      </c>
      <c r="E16" s="93">
        <f t="shared" si="1"/>
        <v>1.2197910668750513</v>
      </c>
      <c r="F16" s="93">
        <f t="shared" si="0"/>
        <v>1.173304347826087</v>
      </c>
    </row>
    <row r="17" spans="1:6" ht="16.5" customHeight="1">
      <c r="A17" s="91" t="s">
        <v>22</v>
      </c>
      <c r="B17" s="118">
        <v>40393</v>
      </c>
      <c r="C17" s="119">
        <v>42000</v>
      </c>
      <c r="D17" s="118">
        <v>50427</v>
      </c>
      <c r="E17" s="93">
        <f t="shared" si="1"/>
        <v>0.24840937786250092</v>
      </c>
      <c r="F17" s="93">
        <f t="shared" si="0"/>
        <v>1.2006428571428571</v>
      </c>
    </row>
    <row r="18" spans="1:6" ht="16.5" customHeight="1">
      <c r="A18" s="91" t="s">
        <v>23</v>
      </c>
      <c r="B18" s="118">
        <v>1113</v>
      </c>
      <c r="C18" s="119">
        <v>1300</v>
      </c>
      <c r="D18" s="118">
        <v>1093</v>
      </c>
      <c r="E18" s="93">
        <f t="shared" si="1"/>
        <v>-0.017969451931716084</v>
      </c>
      <c r="F18" s="93">
        <f t="shared" si="0"/>
        <v>0.8407692307692308</v>
      </c>
    </row>
    <row r="19" spans="1:6" ht="16.5" customHeight="1">
      <c r="A19" s="40" t="s">
        <v>24</v>
      </c>
      <c r="B19" s="118">
        <v>44</v>
      </c>
      <c r="C19" s="119">
        <v>100</v>
      </c>
      <c r="D19" s="118">
        <v>-4</v>
      </c>
      <c r="E19" s="93">
        <f t="shared" si="1"/>
        <v>-1.0909090909090908</v>
      </c>
      <c r="F19" s="93"/>
    </row>
    <row r="20" spans="1:6" ht="16.5" customHeight="1">
      <c r="A20" s="40" t="s">
        <v>25</v>
      </c>
      <c r="B20" s="103">
        <f>SUM(B21:B28)</f>
        <v>358703</v>
      </c>
      <c r="C20" s="103">
        <f>SUM(C21:C28)</f>
        <v>344100</v>
      </c>
      <c r="D20" s="17">
        <f>SUM(D21:D28)</f>
        <v>347813</v>
      </c>
      <c r="E20" s="87">
        <f t="shared" si="1"/>
        <v>-0.030359378092739676</v>
      </c>
      <c r="F20" s="87">
        <f t="shared" si="0"/>
        <v>1.0107904678872421</v>
      </c>
    </row>
    <row r="21" spans="1:6" ht="16.5" customHeight="1">
      <c r="A21" s="40" t="s">
        <v>26</v>
      </c>
      <c r="B21" s="118">
        <v>20047</v>
      </c>
      <c r="C21" s="119">
        <v>25000</v>
      </c>
      <c r="D21" s="118">
        <v>19466</v>
      </c>
      <c r="E21" s="93">
        <f t="shared" si="1"/>
        <v>-0.02898189255250162</v>
      </c>
      <c r="F21" s="93">
        <f t="shared" si="0"/>
        <v>0.77864</v>
      </c>
    </row>
    <row r="22" spans="1:6" ht="16.5" customHeight="1">
      <c r="A22" s="91" t="s">
        <v>27</v>
      </c>
      <c r="B22" s="118">
        <v>23425</v>
      </c>
      <c r="C22" s="119">
        <v>23000</v>
      </c>
      <c r="D22" s="118">
        <v>31799</v>
      </c>
      <c r="E22" s="93">
        <f t="shared" si="1"/>
        <v>0.3574813233724653</v>
      </c>
      <c r="F22" s="93">
        <f t="shared" si="0"/>
        <v>1.3825652173913043</v>
      </c>
    </row>
    <row r="23" spans="1:6" ht="16.5" customHeight="1">
      <c r="A23" s="40" t="s">
        <v>28</v>
      </c>
      <c r="B23" s="40">
        <v>40549</v>
      </c>
      <c r="C23" s="119">
        <v>44000</v>
      </c>
      <c r="D23" s="40">
        <v>47482</v>
      </c>
      <c r="E23" s="93">
        <f t="shared" si="1"/>
        <v>0.17097832252336678</v>
      </c>
      <c r="F23" s="93">
        <f t="shared" si="0"/>
        <v>1.0791363636363636</v>
      </c>
    </row>
    <row r="24" spans="1:6" ht="16.5" customHeight="1">
      <c r="A24" s="40" t="s">
        <v>29</v>
      </c>
      <c r="B24" s="40">
        <v>6050</v>
      </c>
      <c r="C24" s="119">
        <v>6000</v>
      </c>
      <c r="D24" s="40">
        <v>8447</v>
      </c>
      <c r="E24" s="93">
        <f t="shared" si="1"/>
        <v>0.396198347107438</v>
      </c>
      <c r="F24" s="93">
        <f t="shared" si="0"/>
        <v>1.4078333333333333</v>
      </c>
    </row>
    <row r="25" spans="1:6" ht="16.5" customHeight="1">
      <c r="A25" s="40" t="s">
        <v>30</v>
      </c>
      <c r="B25" s="40">
        <v>195448</v>
      </c>
      <c r="C25" s="119">
        <v>185000</v>
      </c>
      <c r="D25" s="40">
        <v>174782</v>
      </c>
      <c r="E25" s="93">
        <f t="shared" si="1"/>
        <v>-0.10573656420121977</v>
      </c>
      <c r="F25" s="93">
        <f t="shared" si="0"/>
        <v>0.9447675675675675</v>
      </c>
    </row>
    <row r="26" spans="1:6" ht="16.5" customHeight="1">
      <c r="A26" s="40" t="s">
        <v>31</v>
      </c>
      <c r="B26" s="40">
        <v>30016</v>
      </c>
      <c r="C26" s="119">
        <v>30000</v>
      </c>
      <c r="D26" s="40">
        <v>18687</v>
      </c>
      <c r="E26" s="93">
        <f t="shared" si="1"/>
        <v>-0.37743203624733473</v>
      </c>
      <c r="F26" s="93">
        <f t="shared" si="0"/>
        <v>0.6229</v>
      </c>
    </row>
    <row r="27" spans="1:6" ht="14.25">
      <c r="A27" s="40" t="s">
        <v>32</v>
      </c>
      <c r="B27" s="40">
        <v>12046</v>
      </c>
      <c r="C27" s="119">
        <v>3000</v>
      </c>
      <c r="D27" s="40">
        <v>9368</v>
      </c>
      <c r="E27" s="93">
        <f t="shared" si="1"/>
        <v>-0.2223144612319442</v>
      </c>
      <c r="F27" s="120">
        <f t="shared" si="0"/>
        <v>3.1226666666666665</v>
      </c>
    </row>
    <row r="28" spans="1:6" ht="14.25">
      <c r="A28" s="40" t="s">
        <v>33</v>
      </c>
      <c r="B28" s="40">
        <v>31122</v>
      </c>
      <c r="C28" s="119">
        <v>28100</v>
      </c>
      <c r="D28" s="40">
        <v>37782</v>
      </c>
      <c r="E28" s="93">
        <f t="shared" si="1"/>
        <v>0.21399652978600348</v>
      </c>
      <c r="F28" s="120">
        <f t="shared" si="0"/>
        <v>1.3445551601423487</v>
      </c>
    </row>
    <row r="29" ht="14.25">
      <c r="A29" s="121"/>
    </row>
  </sheetData>
  <sheetProtection/>
  <mergeCells count="1">
    <mergeCell ref="A1:F1"/>
  </mergeCells>
  <printOptions horizontalCentered="1"/>
  <pageMargins left="0.7480314960629921" right="0.7480314960629921" top="0.5118110236220472" bottom="0.15748031496062992" header="0.3937007874015748" footer="0.31496062992125984"/>
  <pageSetup firstPageNumber="1" useFirstPageNumber="1" horizontalDpi="600" verticalDpi="600" orientation="landscape" paperSize="9" scale="97"/>
  <headerFooter scaleWithDoc="0" alignWithMargins="0">
    <oddFooter>&amp;C&amp;10第&amp;P页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E14" sqref="E14"/>
    </sheetView>
  </sheetViews>
  <sheetFormatPr defaultColWidth="9.00390625" defaultRowHeight="14.25"/>
  <cols>
    <col min="1" max="1" width="19.00390625" style="54" customWidth="1"/>
    <col min="2" max="2" width="19.875" style="54" customWidth="1"/>
    <col min="3" max="3" width="21.25390625" style="54" customWidth="1"/>
    <col min="4" max="4" width="18.75390625" style="54" customWidth="1"/>
    <col min="5" max="5" width="21.375" style="54" customWidth="1"/>
    <col min="6" max="6" width="19.875" style="54" customWidth="1"/>
    <col min="7" max="16384" width="9.00390625" style="54" customWidth="1"/>
  </cols>
  <sheetData>
    <row r="1" spans="1:6" ht="46.5" customHeight="1">
      <c r="A1" s="2" t="s">
        <v>34</v>
      </c>
      <c r="B1" s="2"/>
      <c r="C1" s="2"/>
      <c r="D1" s="2"/>
      <c r="E1" s="2"/>
      <c r="F1" s="2"/>
    </row>
    <row r="2" spans="1:6" ht="24.75" customHeight="1">
      <c r="A2" s="101" t="s">
        <v>35</v>
      </c>
      <c r="B2" s="101"/>
      <c r="F2" s="54" t="s">
        <v>2</v>
      </c>
    </row>
    <row r="3" spans="1:6" s="99" customFormat="1" ht="48" customHeight="1">
      <c r="A3" s="102" t="s">
        <v>36</v>
      </c>
      <c r="B3" s="83" t="s">
        <v>4</v>
      </c>
      <c r="C3" s="83" t="s">
        <v>37</v>
      </c>
      <c r="D3" s="83" t="s">
        <v>6</v>
      </c>
      <c r="E3" s="84" t="s">
        <v>38</v>
      </c>
      <c r="F3" s="84" t="s">
        <v>39</v>
      </c>
    </row>
    <row r="4" spans="1:7" s="100" customFormat="1" ht="30" customHeight="1">
      <c r="A4" s="16" t="s">
        <v>40</v>
      </c>
      <c r="B4" s="103">
        <f>SUM(B5:B11)</f>
        <v>612959</v>
      </c>
      <c r="C4" s="103">
        <f>SUM(C5:C11)</f>
        <v>654318</v>
      </c>
      <c r="D4" s="103">
        <f>SUM(D5:D11)</f>
        <v>665109</v>
      </c>
      <c r="E4" s="104">
        <f>SUM((D4-B4)/B4)</f>
        <v>0.08507909990717161</v>
      </c>
      <c r="F4" s="104">
        <f>SUM(D4/C4)</f>
        <v>1.0164919809633848</v>
      </c>
      <c r="G4" s="105"/>
    </row>
    <row r="5" spans="1:7" ht="30" customHeight="1">
      <c r="A5" s="88" t="s">
        <v>41</v>
      </c>
      <c r="B5" s="106">
        <v>215424</v>
      </c>
      <c r="C5" s="107">
        <v>220687</v>
      </c>
      <c r="D5" s="106">
        <v>223181</v>
      </c>
      <c r="E5" s="108">
        <f aca="true" t="shared" si="0" ref="E5:E11">SUM((D5-B5)/B5)</f>
        <v>0.03600805852644088</v>
      </c>
      <c r="F5" s="108">
        <f aca="true" t="shared" si="1" ref="F5:F11">SUM(D5/C5)</f>
        <v>1.0113010734660401</v>
      </c>
      <c r="G5" s="109"/>
    </row>
    <row r="6" spans="1:7" ht="30" customHeight="1">
      <c r="A6" s="110" t="s">
        <v>42</v>
      </c>
      <c r="B6" s="106">
        <v>78483</v>
      </c>
      <c r="C6" s="107">
        <v>79900</v>
      </c>
      <c r="D6" s="106">
        <v>85022</v>
      </c>
      <c r="E6" s="108">
        <f t="shared" si="0"/>
        <v>0.08331740631729165</v>
      </c>
      <c r="F6" s="108">
        <f t="shared" si="1"/>
        <v>1.0641051314142678</v>
      </c>
      <c r="G6" s="109"/>
    </row>
    <row r="7" spans="1:7" ht="30" customHeight="1">
      <c r="A7" s="110" t="s">
        <v>43</v>
      </c>
      <c r="B7" s="106">
        <v>20289</v>
      </c>
      <c r="C7" s="107">
        <v>17527</v>
      </c>
      <c r="D7" s="106">
        <v>13708</v>
      </c>
      <c r="E7" s="108">
        <f t="shared" si="0"/>
        <v>-0.3243629552959732</v>
      </c>
      <c r="F7" s="108">
        <f t="shared" si="1"/>
        <v>0.7821076054087979</v>
      </c>
      <c r="G7" s="109"/>
    </row>
    <row r="8" spans="1:7" ht="30" customHeight="1">
      <c r="A8" s="110" t="s">
        <v>44</v>
      </c>
      <c r="B8" s="106">
        <v>2750</v>
      </c>
      <c r="C8" s="107">
        <v>2860</v>
      </c>
      <c r="D8" s="106">
        <v>3152</v>
      </c>
      <c r="E8" s="108">
        <f t="shared" si="0"/>
        <v>0.1461818181818182</v>
      </c>
      <c r="F8" s="108">
        <f t="shared" si="1"/>
        <v>1.102097902097902</v>
      </c>
      <c r="G8" s="109"/>
    </row>
    <row r="9" spans="1:7" ht="30" customHeight="1">
      <c r="A9" s="110" t="s">
        <v>45</v>
      </c>
      <c r="B9" s="106">
        <v>135867</v>
      </c>
      <c r="C9" s="107">
        <v>154210</v>
      </c>
      <c r="D9" s="106">
        <v>156735</v>
      </c>
      <c r="E9" s="108">
        <f t="shared" si="0"/>
        <v>0.15359137980525073</v>
      </c>
      <c r="F9" s="108">
        <f t="shared" si="1"/>
        <v>1.0163737760197133</v>
      </c>
      <c r="G9" s="109"/>
    </row>
    <row r="10" spans="1:7" ht="30" customHeight="1">
      <c r="A10" s="110" t="s">
        <v>46</v>
      </c>
      <c r="B10" s="106">
        <v>45746</v>
      </c>
      <c r="C10" s="107">
        <v>49634</v>
      </c>
      <c r="D10" s="106">
        <v>50736</v>
      </c>
      <c r="E10" s="108">
        <f t="shared" si="0"/>
        <v>0.10908057535085035</v>
      </c>
      <c r="F10" s="108">
        <f t="shared" si="1"/>
        <v>1.0222025224644398</v>
      </c>
      <c r="G10" s="109"/>
    </row>
    <row r="11" spans="1:7" ht="30" customHeight="1">
      <c r="A11" s="110" t="s">
        <v>47</v>
      </c>
      <c r="B11" s="106">
        <v>114400</v>
      </c>
      <c r="C11" s="107">
        <v>129500</v>
      </c>
      <c r="D11" s="106">
        <v>132575</v>
      </c>
      <c r="E11" s="108">
        <f t="shared" si="0"/>
        <v>0.15887237762237763</v>
      </c>
      <c r="F11" s="108">
        <f t="shared" si="1"/>
        <v>1.0237451737451737</v>
      </c>
      <c r="G11" s="109"/>
    </row>
    <row r="12" spans="6:7" ht="30" customHeight="1">
      <c r="F12" s="111"/>
      <c r="G12" s="109"/>
    </row>
  </sheetData>
  <sheetProtection/>
  <mergeCells count="1">
    <mergeCell ref="A1:F1"/>
  </mergeCells>
  <printOptions horizontalCentered="1"/>
  <pageMargins left="0.7480314960629921" right="0.7480314960629921" top="0.7480314960629921" bottom="0.9842519685039371" header="0.5118110236220472" footer="0.31496062992125984"/>
  <pageSetup firstPageNumber="2" useFirstPageNumber="1" horizontalDpi="600" verticalDpi="600" orientation="landscape" paperSize="9"/>
  <headerFooter scaleWithDoc="0" alignWithMargins="0">
    <oddFooter>&amp;C&amp;10第&amp;P页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workbookViewId="0" topLeftCell="A1">
      <selection activeCell="C24" sqref="C24"/>
    </sheetView>
  </sheetViews>
  <sheetFormatPr defaultColWidth="9.00390625" defaultRowHeight="14.25"/>
  <cols>
    <col min="1" max="1" width="35.125" style="22" customWidth="1"/>
    <col min="2" max="2" width="17.25390625" style="22" customWidth="1"/>
    <col min="3" max="3" width="20.125" style="22" customWidth="1"/>
    <col min="4" max="4" width="16.375" style="22" customWidth="1"/>
    <col min="5" max="5" width="18.25390625" style="22" customWidth="1"/>
    <col min="6" max="6" width="17.875" style="22" customWidth="1"/>
    <col min="7" max="16384" width="9.00390625" style="22" customWidth="1"/>
  </cols>
  <sheetData>
    <row r="1" spans="1:6" ht="26.25" customHeight="1">
      <c r="A1" s="2" t="s">
        <v>48</v>
      </c>
      <c r="B1" s="2"/>
      <c r="C1" s="2"/>
      <c r="D1" s="2"/>
      <c r="E1" s="2"/>
      <c r="F1" s="2"/>
    </row>
    <row r="2" spans="1:6" s="20" customFormat="1" ht="21.75" customHeight="1">
      <c r="A2" s="20" t="s">
        <v>49</v>
      </c>
      <c r="F2" s="54" t="s">
        <v>2</v>
      </c>
    </row>
    <row r="3" spans="1:6" s="21" customFormat="1" ht="15.75" customHeight="1">
      <c r="A3" s="94" t="s">
        <v>50</v>
      </c>
      <c r="B3" s="83" t="s">
        <v>4</v>
      </c>
      <c r="C3" s="83" t="s">
        <v>5</v>
      </c>
      <c r="D3" s="83" t="s">
        <v>6</v>
      </c>
      <c r="E3" s="84" t="s">
        <v>51</v>
      </c>
      <c r="F3" s="84" t="s">
        <v>52</v>
      </c>
    </row>
    <row r="4" spans="1:6" s="21" customFormat="1" ht="18" customHeight="1">
      <c r="A4" s="94"/>
      <c r="B4" s="83"/>
      <c r="C4" s="83"/>
      <c r="D4" s="83"/>
      <c r="E4" s="84"/>
      <c r="F4" s="84"/>
    </row>
    <row r="5" spans="1:6" ht="16.5" customHeight="1">
      <c r="A5" s="86" t="s">
        <v>53</v>
      </c>
      <c r="B5" s="95">
        <f>SUM(B6:B30)</f>
        <v>2965634</v>
      </c>
      <c r="C5" s="95">
        <f>SUM(C6:C30)</f>
        <v>2850000</v>
      </c>
      <c r="D5" s="95">
        <f>SUM(D6:D30)</f>
        <v>2664689</v>
      </c>
      <c r="E5" s="87">
        <f>SUM((D5-B5)/B5)</f>
        <v>-0.10147745810845168</v>
      </c>
      <c r="F5" s="87">
        <f>SUM(D5/C5)</f>
        <v>0.934978596491228</v>
      </c>
    </row>
    <row r="6" spans="1:6" ht="16.5" customHeight="1">
      <c r="A6" s="96" t="s">
        <v>54</v>
      </c>
      <c r="B6" s="97">
        <v>255913</v>
      </c>
      <c r="C6" s="97">
        <v>260000</v>
      </c>
      <c r="D6" s="97">
        <v>246873</v>
      </c>
      <c r="E6" s="93">
        <f aca="true" t="shared" si="0" ref="E6:E30">SUM((D6-B6)/B6)</f>
        <v>-0.035324504812182266</v>
      </c>
      <c r="F6" s="93">
        <f aca="true" t="shared" si="1" ref="F6:F30">SUM(D6/C6)</f>
        <v>0.9495115384615385</v>
      </c>
    </row>
    <row r="7" spans="1:6" ht="16.5" customHeight="1">
      <c r="A7" s="96" t="s">
        <v>55</v>
      </c>
      <c r="B7" s="97"/>
      <c r="C7" s="97"/>
      <c r="D7" s="97"/>
      <c r="E7" s="93"/>
      <c r="F7" s="93"/>
    </row>
    <row r="8" spans="1:6" ht="16.5" customHeight="1">
      <c r="A8" s="96" t="s">
        <v>56</v>
      </c>
      <c r="B8" s="97">
        <v>2862</v>
      </c>
      <c r="C8" s="97">
        <v>3000</v>
      </c>
      <c r="D8" s="97">
        <v>2375</v>
      </c>
      <c r="E8" s="93">
        <f t="shared" si="0"/>
        <v>-0.17016072676450034</v>
      </c>
      <c r="F8" s="93">
        <f t="shared" si="1"/>
        <v>0.7916666666666666</v>
      </c>
    </row>
    <row r="9" spans="1:6" ht="16.5" customHeight="1">
      <c r="A9" s="96" t="s">
        <v>57</v>
      </c>
      <c r="B9" s="97">
        <v>154731</v>
      </c>
      <c r="C9" s="97">
        <v>168000</v>
      </c>
      <c r="D9" s="97">
        <v>147041</v>
      </c>
      <c r="E9" s="93">
        <f t="shared" si="0"/>
        <v>-0.04969915530824463</v>
      </c>
      <c r="F9" s="93">
        <f t="shared" si="1"/>
        <v>0.8752440476190476</v>
      </c>
    </row>
    <row r="10" spans="1:6" ht="16.5" customHeight="1">
      <c r="A10" s="96" t="s">
        <v>58</v>
      </c>
      <c r="B10" s="97">
        <v>658506</v>
      </c>
      <c r="C10" s="97">
        <v>620000</v>
      </c>
      <c r="D10" s="97">
        <v>598801</v>
      </c>
      <c r="E10" s="93">
        <f t="shared" si="0"/>
        <v>-0.0906673591432728</v>
      </c>
      <c r="F10" s="93">
        <f t="shared" si="1"/>
        <v>0.965808064516129</v>
      </c>
    </row>
    <row r="11" spans="1:6" ht="16.5" customHeight="1">
      <c r="A11" s="96" t="s">
        <v>59</v>
      </c>
      <c r="B11" s="97">
        <v>37261</v>
      </c>
      <c r="C11" s="97">
        <v>46000</v>
      </c>
      <c r="D11" s="97">
        <v>30353</v>
      </c>
      <c r="E11" s="93">
        <f t="shared" si="0"/>
        <v>-0.18539491693728027</v>
      </c>
      <c r="F11" s="93">
        <f t="shared" si="1"/>
        <v>0.6598478260869565</v>
      </c>
    </row>
    <row r="12" spans="1:6" ht="16.5" customHeight="1">
      <c r="A12" s="96" t="s">
        <v>60</v>
      </c>
      <c r="B12" s="97">
        <v>70434</v>
      </c>
      <c r="C12" s="97">
        <v>71000</v>
      </c>
      <c r="D12" s="97">
        <v>31394</v>
      </c>
      <c r="E12" s="93">
        <f t="shared" si="0"/>
        <v>-0.5542777635800892</v>
      </c>
      <c r="F12" s="93">
        <f t="shared" si="1"/>
        <v>0.44216901408450704</v>
      </c>
    </row>
    <row r="13" spans="1:6" ht="16.5" customHeight="1">
      <c r="A13" s="96" t="s">
        <v>61</v>
      </c>
      <c r="B13" s="97">
        <v>502327</v>
      </c>
      <c r="C13" s="97">
        <v>540000</v>
      </c>
      <c r="D13" s="97">
        <v>474614</v>
      </c>
      <c r="E13" s="93">
        <f t="shared" si="0"/>
        <v>-0.05516924234612115</v>
      </c>
      <c r="F13" s="93">
        <f t="shared" si="1"/>
        <v>0.8789148148148148</v>
      </c>
    </row>
    <row r="14" spans="1:6" ht="16.5" customHeight="1">
      <c r="A14" s="96" t="s">
        <v>62</v>
      </c>
      <c r="B14" s="97">
        <v>359926</v>
      </c>
      <c r="C14" s="97">
        <v>370000</v>
      </c>
      <c r="D14" s="97">
        <v>345358</v>
      </c>
      <c r="E14" s="93">
        <f t="shared" si="0"/>
        <v>-0.04047498652500792</v>
      </c>
      <c r="F14" s="93">
        <f t="shared" si="1"/>
        <v>0.9334</v>
      </c>
    </row>
    <row r="15" spans="1:6" ht="16.5" customHeight="1">
      <c r="A15" s="96" t="s">
        <v>63</v>
      </c>
      <c r="B15" s="97">
        <v>32583</v>
      </c>
      <c r="C15" s="97">
        <v>30000</v>
      </c>
      <c r="D15" s="97">
        <v>15129</v>
      </c>
      <c r="E15" s="93">
        <f t="shared" si="0"/>
        <v>-0.5356781143541111</v>
      </c>
      <c r="F15" s="93">
        <f t="shared" si="1"/>
        <v>0.5043</v>
      </c>
    </row>
    <row r="16" spans="1:6" ht="16.5" customHeight="1">
      <c r="A16" s="96" t="s">
        <v>64</v>
      </c>
      <c r="B16" s="97">
        <v>234521</v>
      </c>
      <c r="C16" s="97">
        <v>134000</v>
      </c>
      <c r="D16" s="97">
        <v>180005</v>
      </c>
      <c r="E16" s="93">
        <f t="shared" si="0"/>
        <v>-0.23245679491388832</v>
      </c>
      <c r="F16" s="93">
        <f t="shared" si="1"/>
        <v>1.343320895522388</v>
      </c>
    </row>
    <row r="17" spans="1:6" ht="16.5" customHeight="1">
      <c r="A17" s="96" t="s">
        <v>65</v>
      </c>
      <c r="B17" s="97">
        <v>376147</v>
      </c>
      <c r="C17" s="97">
        <v>330000</v>
      </c>
      <c r="D17" s="97">
        <v>322283</v>
      </c>
      <c r="E17" s="93">
        <f t="shared" si="0"/>
        <v>-0.14319933430281245</v>
      </c>
      <c r="F17" s="93">
        <f t="shared" si="1"/>
        <v>0.9766151515151515</v>
      </c>
    </row>
    <row r="18" spans="1:6" ht="16.5" customHeight="1">
      <c r="A18" s="96" t="s">
        <v>66</v>
      </c>
      <c r="B18" s="97">
        <v>113627</v>
      </c>
      <c r="C18" s="97">
        <v>80000</v>
      </c>
      <c r="D18" s="97">
        <v>85407</v>
      </c>
      <c r="E18" s="93">
        <f t="shared" si="0"/>
        <v>-0.2483564645726808</v>
      </c>
      <c r="F18" s="93">
        <f t="shared" si="1"/>
        <v>1.0675875</v>
      </c>
    </row>
    <row r="19" spans="1:6" ht="16.5" customHeight="1">
      <c r="A19" s="96" t="s">
        <v>67</v>
      </c>
      <c r="B19" s="97">
        <v>7671</v>
      </c>
      <c r="C19" s="97">
        <v>7000</v>
      </c>
      <c r="D19" s="97">
        <v>19315</v>
      </c>
      <c r="E19" s="93">
        <f t="shared" si="0"/>
        <v>1.5179246512840567</v>
      </c>
      <c r="F19" s="93">
        <f t="shared" si="1"/>
        <v>2.7592857142857143</v>
      </c>
    </row>
    <row r="20" spans="1:6" ht="16.5" customHeight="1">
      <c r="A20" s="96" t="s">
        <v>68</v>
      </c>
      <c r="B20" s="97">
        <v>13477</v>
      </c>
      <c r="C20" s="97">
        <v>10000</v>
      </c>
      <c r="D20" s="97">
        <v>7520</v>
      </c>
      <c r="E20" s="93">
        <f t="shared" si="0"/>
        <v>-0.44201231728129403</v>
      </c>
      <c r="F20" s="93">
        <f t="shared" si="1"/>
        <v>0.752</v>
      </c>
    </row>
    <row r="21" spans="1:6" ht="16.5" customHeight="1">
      <c r="A21" s="96" t="s">
        <v>69</v>
      </c>
      <c r="B21" s="97">
        <v>344</v>
      </c>
      <c r="C21" s="97"/>
      <c r="D21" s="97">
        <v>2</v>
      </c>
      <c r="E21" s="93">
        <f t="shared" si="0"/>
        <v>-0.9941860465116279</v>
      </c>
      <c r="F21" s="93"/>
    </row>
    <row r="22" spans="1:6" ht="16.5" customHeight="1">
      <c r="A22" s="96" t="s">
        <v>70</v>
      </c>
      <c r="B22" s="98"/>
      <c r="C22" s="98"/>
      <c r="D22" s="98"/>
      <c r="E22" s="93"/>
      <c r="F22" s="93"/>
    </row>
    <row r="23" spans="1:6" ht="16.5" customHeight="1">
      <c r="A23" s="96" t="s">
        <v>71</v>
      </c>
      <c r="B23" s="98">
        <v>30134</v>
      </c>
      <c r="C23" s="98">
        <v>28000</v>
      </c>
      <c r="D23" s="98">
        <v>24006</v>
      </c>
      <c r="E23" s="93">
        <f t="shared" si="0"/>
        <v>-0.20335833278024823</v>
      </c>
      <c r="F23" s="93">
        <f t="shared" si="1"/>
        <v>0.8573571428571428</v>
      </c>
    </row>
    <row r="24" spans="1:6" ht="16.5" customHeight="1">
      <c r="A24" s="96" t="s">
        <v>72</v>
      </c>
      <c r="B24" s="98">
        <v>41065</v>
      </c>
      <c r="C24" s="98">
        <v>44000</v>
      </c>
      <c r="D24" s="98">
        <v>70713</v>
      </c>
      <c r="E24" s="93">
        <f t="shared" si="0"/>
        <v>0.7219773529769877</v>
      </c>
      <c r="F24" s="93">
        <f t="shared" si="1"/>
        <v>1.6071136363636365</v>
      </c>
    </row>
    <row r="25" spans="1:6" ht="16.5" customHeight="1">
      <c r="A25" s="96" t="s">
        <v>73</v>
      </c>
      <c r="B25" s="98">
        <v>13190</v>
      </c>
      <c r="C25" s="98">
        <v>14000</v>
      </c>
      <c r="D25" s="98">
        <v>13767</v>
      </c>
      <c r="E25" s="93">
        <f t="shared" si="0"/>
        <v>0.043745261561789234</v>
      </c>
      <c r="F25" s="93">
        <f t="shared" si="1"/>
        <v>0.9833571428571428</v>
      </c>
    </row>
    <row r="26" spans="1:6" ht="16.5" customHeight="1">
      <c r="A26" s="96" t="s">
        <v>74</v>
      </c>
      <c r="B26" s="98">
        <v>23993</v>
      </c>
      <c r="C26" s="98">
        <v>25000</v>
      </c>
      <c r="D26" s="98">
        <v>21446</v>
      </c>
      <c r="E26" s="93">
        <f t="shared" si="0"/>
        <v>-0.10615596215562872</v>
      </c>
      <c r="F26" s="93">
        <f t="shared" si="1"/>
        <v>0.85784</v>
      </c>
    </row>
    <row r="27" spans="1:6" ht="16.5" customHeight="1">
      <c r="A27" s="96" t="s">
        <v>75</v>
      </c>
      <c r="B27" s="98"/>
      <c r="C27" s="98">
        <v>30000</v>
      </c>
      <c r="D27" s="98"/>
      <c r="E27" s="93"/>
      <c r="F27" s="93"/>
    </row>
    <row r="28" spans="1:6" ht="16.5" customHeight="1">
      <c r="A28" s="96" t="s">
        <v>76</v>
      </c>
      <c r="B28" s="98">
        <v>5354</v>
      </c>
      <c r="C28" s="98">
        <v>5369</v>
      </c>
      <c r="D28" s="98">
        <v>15239</v>
      </c>
      <c r="E28" s="93">
        <f t="shared" si="0"/>
        <v>1.846283152782966</v>
      </c>
      <c r="F28" s="93">
        <f t="shared" si="1"/>
        <v>2.8383311603650587</v>
      </c>
    </row>
    <row r="29" spans="1:6" ht="16.5" customHeight="1">
      <c r="A29" s="96" t="s">
        <v>77</v>
      </c>
      <c r="B29" s="98">
        <v>31469</v>
      </c>
      <c r="C29" s="98">
        <v>34331</v>
      </c>
      <c r="D29" s="98">
        <v>12808</v>
      </c>
      <c r="E29" s="93">
        <f t="shared" si="0"/>
        <v>-0.592996282055356</v>
      </c>
      <c r="F29" s="93">
        <f t="shared" si="1"/>
        <v>0.37307389822609305</v>
      </c>
    </row>
    <row r="30" spans="1:6" ht="16.5" customHeight="1">
      <c r="A30" s="96" t="s">
        <v>78</v>
      </c>
      <c r="B30" s="98">
        <v>99</v>
      </c>
      <c r="C30" s="98">
        <v>300</v>
      </c>
      <c r="D30" s="98">
        <v>240</v>
      </c>
      <c r="E30" s="93">
        <f t="shared" si="0"/>
        <v>1.4242424242424243</v>
      </c>
      <c r="F30" s="93">
        <f t="shared" si="1"/>
        <v>0.8</v>
      </c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7479166666666667" right="0.7479166666666667" top="0.5506944444444445" bottom="0.5506944444444445" header="0.5118055555555555" footer="0.3145833333333333"/>
  <pageSetup firstPageNumber="3" useFirstPageNumber="1" fitToHeight="1" fitToWidth="1" horizontalDpi="600" verticalDpi="600" orientation="landscape" paperSize="9" scale="95"/>
  <headerFooter scaleWithDoc="0" alignWithMargins="0">
    <oddFooter>&amp;C&amp;10第&amp;P页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workbookViewId="0" topLeftCell="A1">
      <selection activeCell="I9" sqref="I9"/>
    </sheetView>
  </sheetViews>
  <sheetFormatPr defaultColWidth="9.00390625" defaultRowHeight="14.25"/>
  <cols>
    <col min="1" max="1" width="19.25390625" style="79" customWidth="1"/>
    <col min="2" max="3" width="18.625" style="79" customWidth="1"/>
    <col min="4" max="7" width="18.625" style="0" customWidth="1"/>
  </cols>
  <sheetData>
    <row r="1" spans="1:7" ht="42.75" customHeight="1">
      <c r="A1" s="2" t="s">
        <v>79</v>
      </c>
      <c r="B1" s="2"/>
      <c r="C1" s="2"/>
      <c r="D1" s="2"/>
      <c r="E1" s="2"/>
      <c r="F1" s="2"/>
      <c r="G1" s="2"/>
    </row>
    <row r="2" spans="1:7" ht="19.5" customHeight="1">
      <c r="A2" s="80" t="s">
        <v>80</v>
      </c>
      <c r="B2" s="80"/>
      <c r="C2" s="80"/>
      <c r="D2" s="4"/>
      <c r="E2" s="4"/>
      <c r="F2" s="4"/>
      <c r="G2" s="81" t="s">
        <v>2</v>
      </c>
    </row>
    <row r="3" spans="1:7" s="78" customFormat="1" ht="48" customHeight="1">
      <c r="A3" s="82" t="s">
        <v>81</v>
      </c>
      <c r="B3" s="83" t="s">
        <v>82</v>
      </c>
      <c r="C3" s="83" t="s">
        <v>4</v>
      </c>
      <c r="D3" s="83" t="s">
        <v>37</v>
      </c>
      <c r="E3" s="83" t="s">
        <v>6</v>
      </c>
      <c r="F3" s="82" t="s">
        <v>83</v>
      </c>
      <c r="G3" s="84" t="s">
        <v>84</v>
      </c>
    </row>
    <row r="4" spans="1:7" ht="30" customHeight="1">
      <c r="A4" s="16" t="s">
        <v>85</v>
      </c>
      <c r="B4" s="85">
        <f>SUM(B5:B11)</f>
        <v>3034709</v>
      </c>
      <c r="C4" s="85">
        <f>SUM(C5:C11)</f>
        <v>2965634</v>
      </c>
      <c r="D4" s="86">
        <f>SUM(D5:D11)</f>
        <v>2709087</v>
      </c>
      <c r="E4" s="86">
        <f>SUM(E5:E11)</f>
        <v>2664689</v>
      </c>
      <c r="F4" s="87">
        <f>SUM(E4/D4)</f>
        <v>0.9836114528621636</v>
      </c>
      <c r="G4" s="87">
        <f>E4/C4-1</f>
        <v>-0.10147745810845166</v>
      </c>
    </row>
    <row r="5" spans="1:7" ht="30" customHeight="1">
      <c r="A5" s="88" t="s">
        <v>41</v>
      </c>
      <c r="B5" s="89">
        <v>668050</v>
      </c>
      <c r="C5" s="90">
        <v>555449</v>
      </c>
      <c r="D5" s="91">
        <v>561900</v>
      </c>
      <c r="E5" s="89">
        <v>492305</v>
      </c>
      <c r="F5" s="92">
        <f aca="true" t="shared" si="0" ref="F5:F11">SUM(E5/D5)</f>
        <v>0.8761434418935754</v>
      </c>
      <c r="G5" s="93">
        <f aca="true" t="shared" si="1" ref="G5:G11">E5/C5-1</f>
        <v>-0.11368100401657033</v>
      </c>
    </row>
    <row r="6" spans="1:7" ht="30" customHeight="1">
      <c r="A6" s="88" t="s">
        <v>42</v>
      </c>
      <c r="B6" s="89">
        <v>398369</v>
      </c>
      <c r="C6" s="89">
        <v>338219</v>
      </c>
      <c r="D6" s="89">
        <v>325271</v>
      </c>
      <c r="E6" s="89">
        <v>280356</v>
      </c>
      <c r="F6" s="92">
        <f t="shared" si="0"/>
        <v>0.8619151415281412</v>
      </c>
      <c r="G6" s="93">
        <f t="shared" si="1"/>
        <v>-0.17108145905463623</v>
      </c>
    </row>
    <row r="7" spans="1:7" ht="30" customHeight="1">
      <c r="A7" s="88" t="s">
        <v>43</v>
      </c>
      <c r="B7" s="89">
        <v>67143</v>
      </c>
      <c r="C7" s="89">
        <v>75707</v>
      </c>
      <c r="D7" s="89">
        <v>50683</v>
      </c>
      <c r="E7" s="89">
        <v>50953</v>
      </c>
      <c r="F7" s="92">
        <f t="shared" si="0"/>
        <v>1.0053272300376852</v>
      </c>
      <c r="G7" s="93">
        <f t="shared" si="1"/>
        <v>-0.3269710858969448</v>
      </c>
    </row>
    <row r="8" spans="1:7" ht="30" customHeight="1">
      <c r="A8" s="88" t="s">
        <v>44</v>
      </c>
      <c r="B8" s="89">
        <v>23911</v>
      </c>
      <c r="C8" s="89">
        <v>20266</v>
      </c>
      <c r="D8" s="89">
        <v>20741</v>
      </c>
      <c r="E8" s="89">
        <v>17996</v>
      </c>
      <c r="F8" s="92">
        <f t="shared" si="0"/>
        <v>0.8676534400462851</v>
      </c>
      <c r="G8" s="93">
        <f t="shared" si="1"/>
        <v>-0.11201026349550969</v>
      </c>
    </row>
    <row r="9" spans="1:7" ht="30" customHeight="1">
      <c r="A9" s="88" t="s">
        <v>45</v>
      </c>
      <c r="B9" s="89">
        <v>628500</v>
      </c>
      <c r="C9" s="89">
        <v>695419</v>
      </c>
      <c r="D9" s="89">
        <v>549863</v>
      </c>
      <c r="E9" s="89">
        <v>605915</v>
      </c>
      <c r="F9" s="92">
        <f t="shared" si="0"/>
        <v>1.1019381191314928</v>
      </c>
      <c r="G9" s="93">
        <f t="shared" si="1"/>
        <v>-0.12870514035423253</v>
      </c>
    </row>
    <row r="10" spans="1:7" ht="30" customHeight="1">
      <c r="A10" s="88" t="s">
        <v>46</v>
      </c>
      <c r="B10" s="89">
        <v>319555</v>
      </c>
      <c r="C10" s="89">
        <v>336796</v>
      </c>
      <c r="D10" s="89">
        <v>299985</v>
      </c>
      <c r="E10" s="89">
        <v>306510</v>
      </c>
      <c r="F10" s="92">
        <f t="shared" si="0"/>
        <v>1.0217510875543778</v>
      </c>
      <c r="G10" s="93">
        <f t="shared" si="1"/>
        <v>-0.08992387082981979</v>
      </c>
    </row>
    <row r="11" spans="1:7" ht="30" customHeight="1">
      <c r="A11" s="88" t="s">
        <v>47</v>
      </c>
      <c r="B11" s="89">
        <v>929181</v>
      </c>
      <c r="C11" s="89">
        <v>943778</v>
      </c>
      <c r="D11" s="89">
        <v>900644</v>
      </c>
      <c r="E11" s="89">
        <v>910654</v>
      </c>
      <c r="F11" s="92">
        <f t="shared" si="0"/>
        <v>1.0111142693450463</v>
      </c>
      <c r="G11" s="93">
        <f t="shared" si="1"/>
        <v>-0.035097236850191504</v>
      </c>
    </row>
    <row r="12" ht="19.5" customHeight="1"/>
    <row r="13" ht="19.5" customHeight="1"/>
  </sheetData>
  <sheetProtection/>
  <mergeCells count="1">
    <mergeCell ref="A1:G1"/>
  </mergeCells>
  <printOptions horizontalCentered="1"/>
  <pageMargins left="0.7480314960629921" right="0.7480314960629921" top="0.8267716535433072" bottom="0.9842519685039371" header="0.5118110236220472" footer="0.31496062992125984"/>
  <pageSetup firstPageNumber="4" useFirstPageNumber="1" fitToHeight="1" fitToWidth="1" horizontalDpi="600" verticalDpi="600" orientation="landscape" paperSize="9" scale="93"/>
  <headerFooter scaleWithDoc="0" alignWithMargins="0">
    <oddFooter>&amp;C&amp;10第&amp;P页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zoomScale="80" zoomScaleNormal="80" workbookViewId="0" topLeftCell="A1">
      <selection activeCell="H30" sqref="H30"/>
    </sheetView>
  </sheetViews>
  <sheetFormatPr defaultColWidth="9.00390625" defaultRowHeight="14.25"/>
  <cols>
    <col min="1" max="1" width="63.375" style="22" customWidth="1"/>
    <col min="2" max="2" width="27.00390625" style="22" customWidth="1"/>
    <col min="3" max="3" width="28.125" style="22" customWidth="1"/>
    <col min="4" max="4" width="23.875" style="22" customWidth="1"/>
    <col min="5" max="5" width="25.00390625" style="22" customWidth="1"/>
    <col min="6" max="6" width="7.25390625" style="22" customWidth="1"/>
    <col min="7" max="7" width="9.125" style="22" customWidth="1"/>
    <col min="8" max="16384" width="9.00390625" style="22" customWidth="1"/>
  </cols>
  <sheetData>
    <row r="1" spans="1:7" ht="31.5">
      <c r="A1" s="52" t="s">
        <v>86</v>
      </c>
      <c r="B1" s="52"/>
      <c r="C1" s="52"/>
      <c r="D1" s="52"/>
      <c r="E1" s="52"/>
      <c r="F1" s="26"/>
      <c r="G1" s="26"/>
    </row>
    <row r="2" spans="1:5" s="20" customFormat="1" ht="18.75" customHeight="1">
      <c r="A2" s="27" t="s">
        <v>87</v>
      </c>
      <c r="B2" s="53"/>
      <c r="E2" s="54" t="s">
        <v>88</v>
      </c>
    </row>
    <row r="3" spans="1:5" s="50" customFormat="1" ht="18.75" customHeight="1">
      <c r="A3" s="55" t="s">
        <v>89</v>
      </c>
      <c r="B3" s="31" t="s">
        <v>90</v>
      </c>
      <c r="C3" s="31" t="s">
        <v>91</v>
      </c>
      <c r="D3" s="56" t="s">
        <v>92</v>
      </c>
      <c r="E3" s="57"/>
    </row>
    <row r="4" spans="1:5" s="50" customFormat="1" ht="19.5" customHeight="1">
      <c r="A4" s="58"/>
      <c r="B4" s="35"/>
      <c r="C4" s="35"/>
      <c r="D4" s="59" t="s">
        <v>93</v>
      </c>
      <c r="E4" s="36" t="s">
        <v>94</v>
      </c>
    </row>
    <row r="5" spans="1:5" ht="16.5" customHeight="1">
      <c r="A5" s="60" t="s">
        <v>95</v>
      </c>
      <c r="B5" s="38">
        <f>B6+B21</f>
        <v>665109</v>
      </c>
      <c r="C5" s="38">
        <f>C6+C21</f>
        <v>718318</v>
      </c>
      <c r="D5" s="38">
        <f>C5-B5</f>
        <v>53209</v>
      </c>
      <c r="E5" s="39">
        <f>SUM(D5/B5)</f>
        <v>0.08000042098362825</v>
      </c>
    </row>
    <row r="6" spans="1:5" ht="16.5" customHeight="1">
      <c r="A6" s="60" t="s">
        <v>10</v>
      </c>
      <c r="B6" s="61">
        <f>SUM(B7:B20)</f>
        <v>317296</v>
      </c>
      <c r="C6" s="61">
        <f>SUM(C7:C20)</f>
        <v>358544</v>
      </c>
      <c r="D6" s="61">
        <f>C6-B6</f>
        <v>41248</v>
      </c>
      <c r="E6" s="62">
        <f>SUM(D6/B6)</f>
        <v>0.1299984872169835</v>
      </c>
    </row>
    <row r="7" spans="1:5" ht="16.5" customHeight="1">
      <c r="A7" s="63" t="s">
        <v>11</v>
      </c>
      <c r="B7" s="45">
        <v>94726</v>
      </c>
      <c r="C7" s="45">
        <v>115000</v>
      </c>
      <c r="D7" s="45">
        <f aca="true" t="shared" si="0" ref="D7:D20">SUM(C7-B7)</f>
        <v>20274</v>
      </c>
      <c r="E7" s="42">
        <f>SUM(D7/B7)</f>
        <v>0.214027827629162</v>
      </c>
    </row>
    <row r="8" spans="1:5" ht="16.5" customHeight="1">
      <c r="A8" s="63" t="s">
        <v>12</v>
      </c>
      <c r="B8" s="45">
        <v>24137</v>
      </c>
      <c r="C8" s="45">
        <v>28000</v>
      </c>
      <c r="D8" s="45">
        <f t="shared" si="0"/>
        <v>3863</v>
      </c>
      <c r="E8" s="64">
        <f aca="true" t="shared" si="1" ref="E8:E20">SUM(D8/B8)</f>
        <v>0.16004474458300535</v>
      </c>
    </row>
    <row r="9" spans="1:5" ht="16.5" customHeight="1">
      <c r="A9" s="63" t="s">
        <v>13</v>
      </c>
      <c r="B9" s="45">
        <v>7161</v>
      </c>
      <c r="C9" s="45">
        <v>8000</v>
      </c>
      <c r="D9" s="45">
        <f t="shared" si="0"/>
        <v>839</v>
      </c>
      <c r="E9" s="64">
        <f t="shared" si="1"/>
        <v>0.11716240748498813</v>
      </c>
    </row>
    <row r="10" spans="1:5" ht="16.5" customHeight="1">
      <c r="A10" s="63" t="s">
        <v>14</v>
      </c>
      <c r="B10" s="45">
        <v>3399</v>
      </c>
      <c r="C10" s="45">
        <v>4000</v>
      </c>
      <c r="D10" s="45">
        <f t="shared" si="0"/>
        <v>601</v>
      </c>
      <c r="E10" s="64">
        <f t="shared" si="1"/>
        <v>0.17681671079729333</v>
      </c>
    </row>
    <row r="11" spans="1:5" ht="16.5" customHeight="1">
      <c r="A11" s="63" t="s">
        <v>15</v>
      </c>
      <c r="B11" s="45">
        <v>22258</v>
      </c>
      <c r="C11" s="45">
        <v>25000</v>
      </c>
      <c r="D11" s="45">
        <f t="shared" si="0"/>
        <v>2742</v>
      </c>
      <c r="E11" s="64">
        <f t="shared" si="1"/>
        <v>0.12319166142510558</v>
      </c>
    </row>
    <row r="12" spans="1:5" ht="16.5" customHeight="1">
      <c r="A12" s="63" t="s">
        <v>16</v>
      </c>
      <c r="B12" s="45">
        <v>24930</v>
      </c>
      <c r="C12" s="45">
        <v>28000</v>
      </c>
      <c r="D12" s="45">
        <f t="shared" si="0"/>
        <v>3070</v>
      </c>
      <c r="E12" s="64">
        <f t="shared" si="1"/>
        <v>0.12314480545527477</v>
      </c>
    </row>
    <row r="13" spans="1:5" ht="16.5" customHeight="1">
      <c r="A13" s="63" t="s">
        <v>17</v>
      </c>
      <c r="B13" s="45">
        <v>9241</v>
      </c>
      <c r="C13" s="45">
        <v>10000</v>
      </c>
      <c r="D13" s="45">
        <f t="shared" si="0"/>
        <v>759</v>
      </c>
      <c r="E13" s="64">
        <f t="shared" si="1"/>
        <v>0.08213396818526134</v>
      </c>
    </row>
    <row r="14" spans="1:5" ht="16.5" customHeight="1">
      <c r="A14" s="63" t="s">
        <v>18</v>
      </c>
      <c r="B14" s="45">
        <v>11364</v>
      </c>
      <c r="C14" s="45">
        <v>12000</v>
      </c>
      <c r="D14" s="45">
        <f t="shared" si="0"/>
        <v>636</v>
      </c>
      <c r="E14" s="64">
        <f t="shared" si="1"/>
        <v>0.0559662090813094</v>
      </c>
    </row>
    <row r="15" spans="1:5" ht="16.5" customHeight="1">
      <c r="A15" s="63" t="s">
        <v>19</v>
      </c>
      <c r="B15" s="45">
        <v>32160</v>
      </c>
      <c r="C15" s="45">
        <v>36000</v>
      </c>
      <c r="D15" s="45">
        <f t="shared" si="0"/>
        <v>3840</v>
      </c>
      <c r="E15" s="64">
        <f t="shared" si="1"/>
        <v>0.11940298507462686</v>
      </c>
    </row>
    <row r="16" spans="1:5" ht="16.5" customHeight="1">
      <c r="A16" s="63" t="s">
        <v>20</v>
      </c>
      <c r="B16" s="45">
        <v>9418</v>
      </c>
      <c r="C16" s="45">
        <v>10000</v>
      </c>
      <c r="D16" s="45">
        <f t="shared" si="0"/>
        <v>582</v>
      </c>
      <c r="E16" s="64">
        <f t="shared" si="1"/>
        <v>0.06179655977914632</v>
      </c>
    </row>
    <row r="17" spans="1:5" ht="16.5" customHeight="1">
      <c r="A17" s="63" t="s">
        <v>21</v>
      </c>
      <c r="B17" s="45">
        <v>26986</v>
      </c>
      <c r="C17" s="45">
        <v>29400</v>
      </c>
      <c r="D17" s="45">
        <f t="shared" si="0"/>
        <v>2414</v>
      </c>
      <c r="E17" s="64">
        <f t="shared" si="1"/>
        <v>0.08945379085451716</v>
      </c>
    </row>
    <row r="18" spans="1:5" ht="16.5" customHeight="1">
      <c r="A18" s="63" t="s">
        <v>22</v>
      </c>
      <c r="B18" s="45">
        <v>50427</v>
      </c>
      <c r="C18" s="45">
        <v>52000</v>
      </c>
      <c r="D18" s="45">
        <f t="shared" si="0"/>
        <v>1573</v>
      </c>
      <c r="E18" s="64">
        <f t="shared" si="1"/>
        <v>0.031193606599639084</v>
      </c>
    </row>
    <row r="19" spans="1:5" ht="16.5" customHeight="1">
      <c r="A19" s="63" t="s">
        <v>23</v>
      </c>
      <c r="B19" s="45">
        <v>1093</v>
      </c>
      <c r="C19" s="45">
        <v>1100</v>
      </c>
      <c r="D19" s="45">
        <f t="shared" si="0"/>
        <v>7</v>
      </c>
      <c r="E19" s="64">
        <f t="shared" si="1"/>
        <v>0.006404391582799634</v>
      </c>
    </row>
    <row r="20" spans="1:5" ht="16.5" customHeight="1">
      <c r="A20" s="63" t="s">
        <v>96</v>
      </c>
      <c r="B20" s="45">
        <v>-4</v>
      </c>
      <c r="C20" s="45">
        <v>44</v>
      </c>
      <c r="D20" s="45">
        <f t="shared" si="0"/>
        <v>48</v>
      </c>
      <c r="E20" s="64">
        <f t="shared" si="1"/>
        <v>-12</v>
      </c>
    </row>
    <row r="21" spans="1:5" ht="16.5" customHeight="1">
      <c r="A21" s="60" t="s">
        <v>25</v>
      </c>
      <c r="B21" s="65">
        <f>SUM(B22:B29)</f>
        <v>347813</v>
      </c>
      <c r="C21" s="65">
        <f>SUM(C22:C29)</f>
        <v>359774</v>
      </c>
      <c r="D21" s="65">
        <f>SUM(D22:D29)</f>
        <v>11961</v>
      </c>
      <c r="E21" s="62">
        <f aca="true" t="shared" si="2" ref="E21:E39">SUM(D21/B21)</f>
        <v>0.03438916889247958</v>
      </c>
    </row>
    <row r="22" spans="1:5" ht="16.5" customHeight="1">
      <c r="A22" s="63" t="s">
        <v>26</v>
      </c>
      <c r="B22" s="45">
        <v>19466</v>
      </c>
      <c r="C22" s="45">
        <v>20000</v>
      </c>
      <c r="D22" s="66">
        <f aca="true" t="shared" si="3" ref="D22:D29">C22-B22</f>
        <v>534</v>
      </c>
      <c r="E22" s="64">
        <f t="shared" si="2"/>
        <v>0.02743244631665468</v>
      </c>
    </row>
    <row r="23" spans="1:5" ht="16.5" customHeight="1">
      <c r="A23" s="63" t="s">
        <v>27</v>
      </c>
      <c r="B23" s="45">
        <v>31799</v>
      </c>
      <c r="C23" s="45">
        <v>33000</v>
      </c>
      <c r="D23" s="66">
        <f t="shared" si="3"/>
        <v>1201</v>
      </c>
      <c r="E23" s="64">
        <f t="shared" si="2"/>
        <v>0.037768483285637915</v>
      </c>
    </row>
    <row r="24" spans="1:5" ht="16.5" customHeight="1">
      <c r="A24" s="63" t="s">
        <v>28</v>
      </c>
      <c r="B24" s="45">
        <v>47482</v>
      </c>
      <c r="C24" s="45">
        <v>50000</v>
      </c>
      <c r="D24" s="66">
        <f t="shared" si="3"/>
        <v>2518</v>
      </c>
      <c r="E24" s="64">
        <f t="shared" si="2"/>
        <v>0.053030622130491555</v>
      </c>
    </row>
    <row r="25" spans="1:5" ht="16.5" customHeight="1">
      <c r="A25" s="63" t="s">
        <v>29</v>
      </c>
      <c r="B25" s="45">
        <v>8447</v>
      </c>
      <c r="C25" s="45">
        <v>9000</v>
      </c>
      <c r="D25" s="66">
        <f t="shared" si="3"/>
        <v>553</v>
      </c>
      <c r="E25" s="64">
        <f t="shared" si="2"/>
        <v>0.06546702971469161</v>
      </c>
    </row>
    <row r="26" spans="1:5" ht="16.5" customHeight="1">
      <c r="A26" s="63" t="s">
        <v>30</v>
      </c>
      <c r="B26" s="45">
        <v>174782</v>
      </c>
      <c r="C26" s="45">
        <v>182000</v>
      </c>
      <c r="D26" s="66">
        <f t="shared" si="3"/>
        <v>7218</v>
      </c>
      <c r="E26" s="64">
        <f t="shared" si="2"/>
        <v>0.04129715874632399</v>
      </c>
    </row>
    <row r="27" spans="1:5" ht="16.5" customHeight="1">
      <c r="A27" s="63" t="s">
        <v>31</v>
      </c>
      <c r="B27" s="45">
        <v>18687</v>
      </c>
      <c r="C27" s="45">
        <v>20000</v>
      </c>
      <c r="D27" s="66">
        <f t="shared" si="3"/>
        <v>1313</v>
      </c>
      <c r="E27" s="64">
        <f t="shared" si="2"/>
        <v>0.07026274950500348</v>
      </c>
    </row>
    <row r="28" spans="1:5" ht="16.5" customHeight="1">
      <c r="A28" s="63" t="s">
        <v>32</v>
      </c>
      <c r="B28" s="45">
        <v>9368</v>
      </c>
      <c r="C28" s="45">
        <v>8000</v>
      </c>
      <c r="D28" s="66">
        <f t="shared" si="3"/>
        <v>-1368</v>
      </c>
      <c r="E28" s="64">
        <f t="shared" si="2"/>
        <v>-0.14602903501280956</v>
      </c>
    </row>
    <row r="29" spans="1:5" ht="16.5" customHeight="1">
      <c r="A29" s="63" t="s">
        <v>33</v>
      </c>
      <c r="B29" s="45">
        <v>37782</v>
      </c>
      <c r="C29" s="45">
        <v>37774</v>
      </c>
      <c r="D29" s="66">
        <f t="shared" si="3"/>
        <v>-8</v>
      </c>
      <c r="E29" s="64">
        <f t="shared" si="2"/>
        <v>-0.00021174104070721507</v>
      </c>
    </row>
    <row r="30" spans="1:5" s="51" customFormat="1" ht="20.25" customHeight="1">
      <c r="A30" s="67" t="s">
        <v>97</v>
      </c>
      <c r="B30" s="68">
        <f>SUM(B31:B38)</f>
        <v>3171099</v>
      </c>
      <c r="C30" s="68">
        <f>SUM(C31:C38)</f>
        <v>2515137</v>
      </c>
      <c r="D30" s="69">
        <f>SUM(D31:D38)</f>
        <v>-581955</v>
      </c>
      <c r="E30" s="39">
        <f t="shared" si="2"/>
        <v>-0.1835183953575716</v>
      </c>
    </row>
    <row r="31" spans="1:6" ht="18" customHeight="1">
      <c r="A31" s="70" t="s">
        <v>98</v>
      </c>
      <c r="B31" s="71">
        <v>53156</v>
      </c>
      <c r="C31" s="71">
        <v>53156</v>
      </c>
      <c r="D31" s="66"/>
      <c r="E31" s="64"/>
      <c r="F31" s="72"/>
    </row>
    <row r="32" spans="1:7" ht="18.75" customHeight="1">
      <c r="A32" s="73" t="s">
        <v>99</v>
      </c>
      <c r="B32" s="74">
        <v>1716394</v>
      </c>
      <c r="C32" s="74">
        <v>960062</v>
      </c>
      <c r="D32" s="66">
        <f aca="true" t="shared" si="4" ref="D32:D39">C32-B32</f>
        <v>-756332</v>
      </c>
      <c r="E32" s="64">
        <f aca="true" t="shared" si="5" ref="E32:E39">SUM(D32/B32)</f>
        <v>-0.4406517384703046</v>
      </c>
      <c r="F32" s="75"/>
      <c r="G32" s="75"/>
    </row>
    <row r="33" spans="1:7" ht="16.5" customHeight="1">
      <c r="A33" s="63" t="s">
        <v>100</v>
      </c>
      <c r="B33" s="76">
        <v>560000</v>
      </c>
      <c r="C33" s="76">
        <v>380000</v>
      </c>
      <c r="D33" s="66">
        <f t="shared" si="4"/>
        <v>-180000</v>
      </c>
      <c r="E33" s="64">
        <f t="shared" si="5"/>
        <v>-0.32142857142857145</v>
      </c>
      <c r="F33" s="75"/>
      <c r="G33" s="75"/>
    </row>
    <row r="34" spans="1:7" ht="16.5" customHeight="1">
      <c r="A34" s="63" t="s">
        <v>101</v>
      </c>
      <c r="B34" s="76">
        <v>115000</v>
      </c>
      <c r="C34" s="47">
        <v>64266</v>
      </c>
      <c r="D34" s="66">
        <f t="shared" si="4"/>
        <v>-50734</v>
      </c>
      <c r="E34" s="64">
        <f t="shared" si="5"/>
        <v>-0.4411652173913043</v>
      </c>
      <c r="F34" s="75"/>
      <c r="G34" s="75"/>
    </row>
    <row r="35" spans="1:7" ht="16.5" customHeight="1">
      <c r="A35" s="63" t="s">
        <v>102</v>
      </c>
      <c r="B35" s="76">
        <v>74007</v>
      </c>
      <c r="C35" s="47"/>
      <c r="D35" s="66"/>
      <c r="E35" s="64"/>
      <c r="F35" s="75"/>
      <c r="G35" s="75"/>
    </row>
    <row r="36" spans="1:7" ht="16.5" customHeight="1">
      <c r="A36" s="63" t="s">
        <v>103</v>
      </c>
      <c r="B36" s="76">
        <v>330000</v>
      </c>
      <c r="C36" s="47">
        <v>740000</v>
      </c>
      <c r="D36" s="66">
        <f t="shared" si="4"/>
        <v>410000</v>
      </c>
      <c r="E36" s="64">
        <f t="shared" si="5"/>
        <v>1.2424242424242424</v>
      </c>
      <c r="F36" s="75"/>
      <c r="G36" s="75"/>
    </row>
    <row r="37" spans="1:7" ht="16.5" customHeight="1">
      <c r="A37" s="63" t="s">
        <v>104</v>
      </c>
      <c r="B37" s="76">
        <v>21718</v>
      </c>
      <c r="C37" s="47"/>
      <c r="D37" s="66">
        <f t="shared" si="4"/>
        <v>-21718</v>
      </c>
      <c r="E37" s="64">
        <f t="shared" si="5"/>
        <v>-1</v>
      </c>
      <c r="F37" s="75"/>
      <c r="G37" s="75"/>
    </row>
    <row r="38" spans="1:5" ht="16.5" customHeight="1">
      <c r="A38" s="63" t="s">
        <v>105</v>
      </c>
      <c r="B38" s="47">
        <v>300824</v>
      </c>
      <c r="C38" s="47">
        <v>317653</v>
      </c>
      <c r="D38" s="66">
        <f t="shared" si="4"/>
        <v>16829</v>
      </c>
      <c r="E38" s="64">
        <f t="shared" si="5"/>
        <v>0.05594300986623408</v>
      </c>
    </row>
    <row r="39" spans="1:5" ht="18.75">
      <c r="A39" s="77" t="s">
        <v>106</v>
      </c>
      <c r="B39" s="77">
        <f>SUM(B30,B5)</f>
        <v>3836208</v>
      </c>
      <c r="C39" s="77">
        <f>SUM(C30,C5)</f>
        <v>3233455</v>
      </c>
      <c r="D39" s="38">
        <f t="shared" si="4"/>
        <v>-602753</v>
      </c>
      <c r="E39" s="39">
        <f t="shared" si="5"/>
        <v>-0.15712208514241147</v>
      </c>
    </row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3541666666666667" right="0.5118110236220472" top="0.4330708661417323" bottom="0.5511811023622047" header="0.2362204724409449" footer="0.31496062992125984"/>
  <pageSetup firstPageNumber="5" useFirstPageNumber="1" fitToHeight="1" fitToWidth="1" horizontalDpi="600" verticalDpi="600" orientation="landscape" paperSize="9" scale="73"/>
  <headerFooter scaleWithDoc="0"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zoomScale="85" zoomScaleNormal="85" workbookViewId="0" topLeftCell="A1">
      <selection activeCell="C39" sqref="C39"/>
    </sheetView>
  </sheetViews>
  <sheetFormatPr defaultColWidth="9.00390625" defaultRowHeight="14.25"/>
  <cols>
    <col min="1" max="1" width="58.50390625" style="22" customWidth="1"/>
    <col min="2" max="2" width="28.375" style="22" customWidth="1"/>
    <col min="3" max="3" width="25.125" style="23" customWidth="1"/>
    <col min="4" max="4" width="26.125" style="22" customWidth="1"/>
    <col min="5" max="5" width="25.50390625" style="22" customWidth="1"/>
    <col min="6" max="6" width="8.375" style="22" customWidth="1"/>
    <col min="7" max="7" width="8.125" style="22" customWidth="1"/>
    <col min="8" max="8" width="9.125" style="22" customWidth="1"/>
    <col min="9" max="9" width="14.00390625" style="22" customWidth="1"/>
    <col min="10" max="16384" width="9.00390625" style="22" customWidth="1"/>
  </cols>
  <sheetData>
    <row r="1" spans="1:9" ht="28.5">
      <c r="A1" s="24" t="s">
        <v>107</v>
      </c>
      <c r="B1" s="24"/>
      <c r="C1" s="24"/>
      <c r="D1" s="24"/>
      <c r="E1" s="24"/>
      <c r="F1" s="25"/>
      <c r="G1" s="26"/>
      <c r="H1" s="26"/>
      <c r="I1" s="26"/>
    </row>
    <row r="2" spans="1:5" s="20" customFormat="1" ht="22.5" customHeight="1">
      <c r="A2" s="27" t="s">
        <v>108</v>
      </c>
      <c r="C2" s="28"/>
      <c r="E2" s="29" t="s">
        <v>2</v>
      </c>
    </row>
    <row r="3" spans="1:5" s="21" customFormat="1" ht="21.75" customHeight="1">
      <c r="A3" s="30" t="s">
        <v>89</v>
      </c>
      <c r="B3" s="31" t="s">
        <v>90</v>
      </c>
      <c r="C3" s="32" t="s">
        <v>91</v>
      </c>
      <c r="D3" s="33" t="s">
        <v>109</v>
      </c>
      <c r="E3" s="33"/>
    </row>
    <row r="4" spans="1:5" s="21" customFormat="1" ht="21.75" customHeight="1">
      <c r="A4" s="34"/>
      <c r="B4" s="35"/>
      <c r="C4" s="36"/>
      <c r="D4" s="33" t="s">
        <v>110</v>
      </c>
      <c r="E4" s="33" t="s">
        <v>111</v>
      </c>
    </row>
    <row r="5" spans="1:5" ht="18" customHeight="1">
      <c r="A5" s="37" t="s">
        <v>112</v>
      </c>
      <c r="B5" s="38">
        <f>SUM(B6:B30)</f>
        <v>2664689</v>
      </c>
      <c r="C5" s="38">
        <f>SUM(C6:C30)</f>
        <v>2804051</v>
      </c>
      <c r="D5" s="38">
        <f>C5-B5</f>
        <v>139362</v>
      </c>
      <c r="E5" s="39">
        <f>SUM(D5/B5)</f>
        <v>0.052299536643863505</v>
      </c>
    </row>
    <row r="6" spans="1:5" ht="18" customHeight="1">
      <c r="A6" s="40" t="s">
        <v>113</v>
      </c>
      <c r="B6" s="41">
        <v>246873</v>
      </c>
      <c r="C6" s="41">
        <v>260000</v>
      </c>
      <c r="D6" s="41">
        <f aca="true" t="shared" si="0" ref="D6:D35">C6-B6</f>
        <v>13127</v>
      </c>
      <c r="E6" s="42">
        <f>SUM(D6/B6)</f>
        <v>0.05317308899717669</v>
      </c>
    </row>
    <row r="7" spans="1:5" ht="18" customHeight="1">
      <c r="A7" s="40" t="s">
        <v>114</v>
      </c>
      <c r="B7" s="41"/>
      <c r="C7" s="41"/>
      <c r="D7" s="41"/>
      <c r="E7" s="42"/>
    </row>
    <row r="8" spans="1:5" ht="18" customHeight="1">
      <c r="A8" s="40" t="s">
        <v>115</v>
      </c>
      <c r="B8" s="41">
        <v>2375</v>
      </c>
      <c r="C8" s="41">
        <v>3000</v>
      </c>
      <c r="D8" s="41">
        <f t="shared" si="0"/>
        <v>625</v>
      </c>
      <c r="E8" s="42">
        <f aca="true" t="shared" si="1" ref="E8:E37">SUM(D8/B8)</f>
        <v>0.2631578947368421</v>
      </c>
    </row>
    <row r="9" spans="1:5" ht="18" customHeight="1">
      <c r="A9" s="40" t="s">
        <v>116</v>
      </c>
      <c r="B9" s="41">
        <v>147041</v>
      </c>
      <c r="C9" s="41">
        <v>168000</v>
      </c>
      <c r="D9" s="41">
        <f t="shared" si="0"/>
        <v>20959</v>
      </c>
      <c r="E9" s="42">
        <f t="shared" si="1"/>
        <v>0.1425384756632504</v>
      </c>
    </row>
    <row r="10" spans="1:5" ht="18" customHeight="1">
      <c r="A10" s="40" t="s">
        <v>117</v>
      </c>
      <c r="B10" s="41">
        <v>598801</v>
      </c>
      <c r="C10" s="41">
        <v>610000</v>
      </c>
      <c r="D10" s="41">
        <f t="shared" si="0"/>
        <v>11199</v>
      </c>
      <c r="E10" s="42">
        <f t="shared" si="1"/>
        <v>0.018702373576530432</v>
      </c>
    </row>
    <row r="11" spans="1:5" ht="18" customHeight="1">
      <c r="A11" s="40" t="s">
        <v>118</v>
      </c>
      <c r="B11" s="41">
        <v>30353</v>
      </c>
      <c r="C11" s="41">
        <v>36000</v>
      </c>
      <c r="D11" s="41">
        <f t="shared" si="0"/>
        <v>5647</v>
      </c>
      <c r="E11" s="42">
        <f t="shared" si="1"/>
        <v>0.1860442130926103</v>
      </c>
    </row>
    <row r="12" spans="1:5" ht="18" customHeight="1">
      <c r="A12" s="40" t="s">
        <v>119</v>
      </c>
      <c r="B12" s="41">
        <v>31394</v>
      </c>
      <c r="C12" s="41">
        <v>35000</v>
      </c>
      <c r="D12" s="41">
        <f t="shared" si="0"/>
        <v>3606</v>
      </c>
      <c r="E12" s="42">
        <f t="shared" si="1"/>
        <v>0.1148627126202459</v>
      </c>
    </row>
    <row r="13" spans="1:5" ht="18" customHeight="1">
      <c r="A13" s="40" t="s">
        <v>120</v>
      </c>
      <c r="B13" s="41">
        <v>474614</v>
      </c>
      <c r="C13" s="41">
        <v>500000</v>
      </c>
      <c r="D13" s="41">
        <f t="shared" si="0"/>
        <v>25386</v>
      </c>
      <c r="E13" s="42">
        <f t="shared" si="1"/>
        <v>0.05348767630116263</v>
      </c>
    </row>
    <row r="14" spans="1:5" ht="18" customHeight="1">
      <c r="A14" s="40" t="s">
        <v>121</v>
      </c>
      <c r="B14" s="41">
        <v>345358</v>
      </c>
      <c r="C14" s="41">
        <v>370000</v>
      </c>
      <c r="D14" s="41">
        <f t="shared" si="0"/>
        <v>24642</v>
      </c>
      <c r="E14" s="42">
        <f t="shared" si="1"/>
        <v>0.0713520462824084</v>
      </c>
    </row>
    <row r="15" spans="1:5" ht="18" customHeight="1">
      <c r="A15" s="40" t="s">
        <v>122</v>
      </c>
      <c r="B15" s="41">
        <v>15129</v>
      </c>
      <c r="C15" s="41">
        <v>18000</v>
      </c>
      <c r="D15" s="41">
        <f t="shared" si="0"/>
        <v>2871</v>
      </c>
      <c r="E15" s="42">
        <f t="shared" si="1"/>
        <v>0.18976799524092802</v>
      </c>
    </row>
    <row r="16" spans="1:5" ht="18" customHeight="1">
      <c r="A16" s="40" t="s">
        <v>123</v>
      </c>
      <c r="B16" s="41">
        <v>180005</v>
      </c>
      <c r="C16" s="41">
        <v>130000</v>
      </c>
      <c r="D16" s="41">
        <f t="shared" si="0"/>
        <v>-50005</v>
      </c>
      <c r="E16" s="42">
        <f t="shared" si="1"/>
        <v>-0.2777978389489181</v>
      </c>
    </row>
    <row r="17" spans="1:5" ht="18" customHeight="1">
      <c r="A17" s="40" t="s">
        <v>124</v>
      </c>
      <c r="B17" s="41">
        <v>322283</v>
      </c>
      <c r="C17" s="41">
        <v>330000</v>
      </c>
      <c r="D17" s="41">
        <f t="shared" si="0"/>
        <v>7717</v>
      </c>
      <c r="E17" s="42">
        <f t="shared" si="1"/>
        <v>0.02394479386129582</v>
      </c>
    </row>
    <row r="18" spans="1:5" ht="18" customHeight="1">
      <c r="A18" s="40" t="s">
        <v>125</v>
      </c>
      <c r="B18" s="41">
        <v>85407</v>
      </c>
      <c r="C18" s="41">
        <v>90000</v>
      </c>
      <c r="D18" s="41">
        <f t="shared" si="0"/>
        <v>4593</v>
      </c>
      <c r="E18" s="42">
        <f t="shared" si="1"/>
        <v>0.053777793389300645</v>
      </c>
    </row>
    <row r="19" spans="1:5" ht="18" customHeight="1">
      <c r="A19" s="40" t="s">
        <v>126</v>
      </c>
      <c r="B19" s="41">
        <v>19315</v>
      </c>
      <c r="C19" s="41">
        <v>20000</v>
      </c>
      <c r="D19" s="41">
        <f t="shared" si="0"/>
        <v>685</v>
      </c>
      <c r="E19" s="42">
        <f t="shared" si="1"/>
        <v>0.03546466476831478</v>
      </c>
    </row>
    <row r="20" spans="1:5" ht="18" customHeight="1">
      <c r="A20" s="40" t="s">
        <v>127</v>
      </c>
      <c r="B20" s="41">
        <v>7520</v>
      </c>
      <c r="C20" s="41">
        <v>10000</v>
      </c>
      <c r="D20" s="41">
        <f t="shared" si="0"/>
        <v>2480</v>
      </c>
      <c r="E20" s="42">
        <f t="shared" si="1"/>
        <v>0.32978723404255317</v>
      </c>
    </row>
    <row r="21" spans="1:5" ht="18" customHeight="1">
      <c r="A21" s="40" t="s">
        <v>128</v>
      </c>
      <c r="B21" s="41">
        <v>2</v>
      </c>
      <c r="C21" s="41"/>
      <c r="D21" s="41"/>
      <c r="E21" s="42"/>
    </row>
    <row r="22" spans="1:5" ht="18" customHeight="1">
      <c r="A22" s="40" t="s">
        <v>129</v>
      </c>
      <c r="B22" s="41"/>
      <c r="C22" s="41"/>
      <c r="D22" s="41"/>
      <c r="E22" s="42"/>
    </row>
    <row r="23" spans="1:5" ht="18" customHeight="1">
      <c r="A23" s="40" t="s">
        <v>130</v>
      </c>
      <c r="B23" s="41">
        <v>24006</v>
      </c>
      <c r="C23" s="41">
        <v>26000</v>
      </c>
      <c r="D23" s="41">
        <f t="shared" si="0"/>
        <v>1994</v>
      </c>
      <c r="E23" s="42">
        <f t="shared" si="1"/>
        <v>0.08306256769141047</v>
      </c>
    </row>
    <row r="24" spans="1:5" ht="18" customHeight="1">
      <c r="A24" s="40" t="s">
        <v>131</v>
      </c>
      <c r="B24" s="41">
        <v>70713</v>
      </c>
      <c r="C24" s="41">
        <v>75000</v>
      </c>
      <c r="D24" s="41">
        <f t="shared" si="0"/>
        <v>4287</v>
      </c>
      <c r="E24" s="42">
        <f t="shared" si="1"/>
        <v>0.06062534470323703</v>
      </c>
    </row>
    <row r="25" spans="1:5" ht="18" customHeight="1">
      <c r="A25" s="40" t="s">
        <v>132</v>
      </c>
      <c r="B25" s="41">
        <v>13767</v>
      </c>
      <c r="C25" s="41">
        <v>14000</v>
      </c>
      <c r="D25" s="41">
        <f t="shared" si="0"/>
        <v>233</v>
      </c>
      <c r="E25" s="42">
        <f t="shared" si="1"/>
        <v>0.016924529672405028</v>
      </c>
    </row>
    <row r="26" spans="1:5" ht="18" customHeight="1">
      <c r="A26" s="40" t="s">
        <v>133</v>
      </c>
      <c r="B26" s="41">
        <v>21446</v>
      </c>
      <c r="C26" s="41">
        <v>23000</v>
      </c>
      <c r="D26" s="41">
        <f t="shared" si="0"/>
        <v>1554</v>
      </c>
      <c r="E26" s="42">
        <f t="shared" si="1"/>
        <v>0.07246106500046628</v>
      </c>
    </row>
    <row r="27" spans="1:5" ht="18" customHeight="1">
      <c r="A27" s="40" t="s">
        <v>134</v>
      </c>
      <c r="B27" s="41"/>
      <c r="C27" s="41">
        <v>33000</v>
      </c>
      <c r="D27" s="41">
        <f t="shared" si="0"/>
        <v>33000</v>
      </c>
      <c r="E27" s="42"/>
    </row>
    <row r="28" spans="1:5" ht="18" customHeight="1">
      <c r="A28" s="40" t="s">
        <v>135</v>
      </c>
      <c r="B28" s="41">
        <v>15239</v>
      </c>
      <c r="C28" s="41">
        <v>15369</v>
      </c>
      <c r="D28" s="41">
        <f t="shared" si="0"/>
        <v>130</v>
      </c>
      <c r="E28" s="42">
        <f>SUM(D28/B28)</f>
        <v>0.008530743487105454</v>
      </c>
    </row>
    <row r="29" spans="1:5" ht="18" customHeight="1">
      <c r="A29" s="40" t="s">
        <v>136</v>
      </c>
      <c r="B29" s="41">
        <v>12808</v>
      </c>
      <c r="C29" s="41">
        <v>37182</v>
      </c>
      <c r="D29" s="41">
        <f t="shared" si="0"/>
        <v>24374</v>
      </c>
      <c r="E29" s="42">
        <f>SUM(D29/B29)</f>
        <v>1.9030293566520924</v>
      </c>
    </row>
    <row r="30" spans="1:5" ht="18" customHeight="1">
      <c r="A30" s="40" t="s">
        <v>137</v>
      </c>
      <c r="B30" s="41">
        <v>240</v>
      </c>
      <c r="C30" s="41">
        <v>500</v>
      </c>
      <c r="D30" s="41">
        <f t="shared" si="0"/>
        <v>260</v>
      </c>
      <c r="E30" s="42">
        <f t="shared" si="1"/>
        <v>1.0833333333333333</v>
      </c>
    </row>
    <row r="31" spans="1:5" ht="18" customHeight="1">
      <c r="A31" s="37" t="s">
        <v>138</v>
      </c>
      <c r="B31" s="43">
        <f>SUM(B32:B35)</f>
        <v>1171519</v>
      </c>
      <c r="C31" s="43">
        <f>SUM(C32:C35)</f>
        <v>429404</v>
      </c>
      <c r="D31" s="43">
        <f t="shared" si="0"/>
        <v>-742115</v>
      </c>
      <c r="E31" s="39">
        <f t="shared" si="1"/>
        <v>-0.6334639045546849</v>
      </c>
    </row>
    <row r="32" spans="1:5" ht="18" customHeight="1">
      <c r="A32" s="44" t="s">
        <v>139</v>
      </c>
      <c r="B32" s="45">
        <v>779859</v>
      </c>
      <c r="C32" s="45">
        <v>108000</v>
      </c>
      <c r="D32" s="41">
        <f t="shared" si="0"/>
        <v>-671859</v>
      </c>
      <c r="E32" s="42">
        <f t="shared" si="1"/>
        <v>-0.8615134274272657</v>
      </c>
    </row>
    <row r="33" spans="1:5" ht="18" customHeight="1">
      <c r="A33" s="46" t="s">
        <v>140</v>
      </c>
      <c r="B33" s="45">
        <v>74007</v>
      </c>
      <c r="C33" s="45">
        <v>69514</v>
      </c>
      <c r="D33" s="41">
        <f t="shared" si="0"/>
        <v>-4493</v>
      </c>
      <c r="E33" s="42">
        <f t="shared" si="1"/>
        <v>-0.060710473333603576</v>
      </c>
    </row>
    <row r="34" spans="1:5" ht="18" customHeight="1">
      <c r="A34" s="44" t="s">
        <v>141</v>
      </c>
      <c r="B34" s="45"/>
      <c r="C34" s="45"/>
      <c r="D34" s="41"/>
      <c r="E34" s="42"/>
    </row>
    <row r="35" spans="1:5" ht="18" customHeight="1">
      <c r="A35" s="46" t="s">
        <v>142</v>
      </c>
      <c r="B35" s="47">
        <v>317653</v>
      </c>
      <c r="C35" s="45">
        <v>251890</v>
      </c>
      <c r="D35" s="41">
        <f t="shared" si="0"/>
        <v>-65763</v>
      </c>
      <c r="E35" s="42"/>
    </row>
    <row r="36" spans="1:5" ht="18" customHeight="1">
      <c r="A36" s="46"/>
      <c r="B36" s="45"/>
      <c r="C36" s="45"/>
      <c r="D36" s="48"/>
      <c r="E36" s="42"/>
    </row>
    <row r="37" spans="1:5" ht="18" customHeight="1">
      <c r="A37" s="49" t="s">
        <v>143</v>
      </c>
      <c r="B37" s="43">
        <f>SUM(B31,B5)</f>
        <v>3836208</v>
      </c>
      <c r="C37" s="43">
        <f>SUM(C31,C5)</f>
        <v>3233455</v>
      </c>
      <c r="D37" s="43">
        <f>C37-B37</f>
        <v>-602753</v>
      </c>
      <c r="E37" s="39">
        <f t="shared" si="1"/>
        <v>-0.15712208514241147</v>
      </c>
    </row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480314960629921" right="0.7480314960629921" top="0.4330708661417323" bottom="0.15748031496062992" header="0.2755905511811024" footer="0.31496062992125984"/>
  <pageSetup firstPageNumber="6" useFirstPageNumber="1" horizontalDpi="600" verticalDpi="600" orientation="landscape" paperSize="9" scale="74"/>
  <headerFooter scaleWithDoc="0"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E9" sqref="E9"/>
    </sheetView>
  </sheetViews>
  <sheetFormatPr defaultColWidth="9.00390625" defaultRowHeight="14.25"/>
  <cols>
    <col min="1" max="1" width="18.25390625" style="0" customWidth="1"/>
    <col min="2" max="2" width="14.625" style="0" customWidth="1"/>
    <col min="4" max="4" width="13.50390625" style="0" customWidth="1"/>
    <col min="5" max="5" width="13.00390625" style="0" customWidth="1"/>
    <col min="6" max="6" width="12.125" style="0" customWidth="1"/>
    <col min="7" max="7" width="12.625" style="0" customWidth="1"/>
    <col min="8" max="8" width="17.00390625" style="1" customWidth="1"/>
    <col min="9" max="9" width="14.625" style="0" customWidth="1"/>
  </cols>
  <sheetData>
    <row r="1" spans="1:9" ht="42" customHeight="1">
      <c r="A1" s="2" t="s">
        <v>144</v>
      </c>
      <c r="B1" s="2"/>
      <c r="C1" s="2"/>
      <c r="D1" s="2"/>
      <c r="E1" s="2"/>
      <c r="F1" s="2"/>
      <c r="G1" s="2"/>
      <c r="H1" s="3"/>
      <c r="I1" s="2"/>
    </row>
    <row r="2" spans="1:9" ht="23.25" customHeight="1">
      <c r="A2" s="4" t="s">
        <v>145</v>
      </c>
      <c r="B2" s="5" t="s">
        <v>146</v>
      </c>
      <c r="C2" s="5"/>
      <c r="D2" s="5"/>
      <c r="E2" s="5"/>
      <c r="F2" s="5"/>
      <c r="G2" s="5"/>
      <c r="H2" s="6"/>
      <c r="I2" s="5"/>
    </row>
    <row r="3" spans="1:9" ht="24" customHeight="1">
      <c r="A3" s="7" t="s">
        <v>147</v>
      </c>
      <c r="B3" s="8" t="s">
        <v>148</v>
      </c>
      <c r="C3" s="9" t="s">
        <v>149</v>
      </c>
      <c r="D3" s="9"/>
      <c r="E3" s="9"/>
      <c r="F3" s="9"/>
      <c r="G3" s="9"/>
      <c r="H3" s="10" t="s">
        <v>150</v>
      </c>
      <c r="I3" s="14" t="s">
        <v>151</v>
      </c>
    </row>
    <row r="4" spans="1:9" ht="46.5" customHeight="1">
      <c r="A4" s="11"/>
      <c r="B4" s="12"/>
      <c r="C4" s="13" t="s">
        <v>152</v>
      </c>
      <c r="D4" s="13" t="s">
        <v>153</v>
      </c>
      <c r="E4" s="13" t="s">
        <v>154</v>
      </c>
      <c r="F4" s="13" t="s">
        <v>155</v>
      </c>
      <c r="G4" s="13" t="s">
        <v>156</v>
      </c>
      <c r="H4" s="10"/>
      <c r="I4" s="14"/>
    </row>
    <row r="5" spans="1:9" ht="33.75" customHeight="1">
      <c r="A5" s="14" t="s">
        <v>157</v>
      </c>
      <c r="B5" s="14">
        <v>16090</v>
      </c>
      <c r="C5" s="14">
        <f>SUM(D5:G5)</f>
        <v>25394</v>
      </c>
      <c r="D5" s="14">
        <v>12469</v>
      </c>
      <c r="E5" s="14"/>
      <c r="F5" s="14">
        <v>12925</v>
      </c>
      <c r="G5" s="14"/>
      <c r="H5" s="15">
        <v>160057</v>
      </c>
      <c r="I5" s="18">
        <f>B5+C5+H5</f>
        <v>201541</v>
      </c>
    </row>
    <row r="6" spans="1:9" ht="33.75" customHeight="1">
      <c r="A6" s="14" t="s">
        <v>42</v>
      </c>
      <c r="B6" s="14">
        <v>4516</v>
      </c>
      <c r="C6" s="14">
        <f aca="true" t="shared" si="0" ref="C5:C11">SUM(D6:G6)</f>
        <v>41477</v>
      </c>
      <c r="D6" s="14">
        <v>13701</v>
      </c>
      <c r="E6" s="14">
        <v>9449</v>
      </c>
      <c r="F6" s="14">
        <v>5573</v>
      </c>
      <c r="G6" s="14">
        <v>12754</v>
      </c>
      <c r="H6" s="15">
        <v>39676</v>
      </c>
      <c r="I6" s="18">
        <f aca="true" t="shared" si="1" ref="I6:I11">B6+C6+H6</f>
        <v>85669</v>
      </c>
    </row>
    <row r="7" spans="1:9" ht="33.75" customHeight="1">
      <c r="A7" s="14" t="s">
        <v>43</v>
      </c>
      <c r="B7" s="14">
        <v>829</v>
      </c>
      <c r="C7" s="14">
        <f t="shared" si="0"/>
        <v>1015</v>
      </c>
      <c r="D7" s="14">
        <v>132</v>
      </c>
      <c r="E7" s="14"/>
      <c r="F7" s="14">
        <v>883</v>
      </c>
      <c r="G7" s="14"/>
      <c r="H7" s="15">
        <v>17285</v>
      </c>
      <c r="I7" s="18">
        <f t="shared" si="1"/>
        <v>19129</v>
      </c>
    </row>
    <row r="8" spans="1:9" ht="33.75" customHeight="1">
      <c r="A8" s="14" t="s">
        <v>44</v>
      </c>
      <c r="B8" s="14">
        <v>193</v>
      </c>
      <c r="C8" s="14">
        <f t="shared" si="0"/>
        <v>1654</v>
      </c>
      <c r="D8" s="14">
        <v>52</v>
      </c>
      <c r="E8" s="14"/>
      <c r="F8" s="14">
        <v>1431</v>
      </c>
      <c r="G8" s="14">
        <v>171</v>
      </c>
      <c r="H8" s="15">
        <v>8115</v>
      </c>
      <c r="I8" s="18">
        <f t="shared" si="1"/>
        <v>9962</v>
      </c>
    </row>
    <row r="9" spans="1:9" ht="33.75" customHeight="1">
      <c r="A9" s="14" t="s">
        <v>45</v>
      </c>
      <c r="B9" s="14">
        <v>17599</v>
      </c>
      <c r="C9" s="14">
        <f t="shared" si="0"/>
        <v>121806</v>
      </c>
      <c r="D9" s="14">
        <v>61456</v>
      </c>
      <c r="E9" s="14">
        <v>32645</v>
      </c>
      <c r="F9" s="14">
        <v>12345</v>
      </c>
      <c r="G9" s="14">
        <v>15360</v>
      </c>
      <c r="H9" s="15">
        <v>146361</v>
      </c>
      <c r="I9" s="18">
        <f t="shared" si="1"/>
        <v>285766</v>
      </c>
    </row>
    <row r="10" spans="1:9" ht="33.75" customHeight="1">
      <c r="A10" s="14" t="s">
        <v>47</v>
      </c>
      <c r="B10" s="14">
        <v>10181</v>
      </c>
      <c r="C10" s="14">
        <f t="shared" si="0"/>
        <v>231354</v>
      </c>
      <c r="D10" s="14">
        <v>99508</v>
      </c>
      <c r="E10" s="14">
        <v>80893</v>
      </c>
      <c r="F10" s="14">
        <v>14884</v>
      </c>
      <c r="G10" s="14">
        <v>36069</v>
      </c>
      <c r="H10" s="15">
        <v>313627</v>
      </c>
      <c r="I10" s="18">
        <f t="shared" si="1"/>
        <v>555162</v>
      </c>
    </row>
    <row r="11" spans="1:9" ht="33.75" customHeight="1">
      <c r="A11" s="14" t="s">
        <v>46</v>
      </c>
      <c r="B11" s="14">
        <v>3748</v>
      </c>
      <c r="C11" s="14">
        <f t="shared" si="0"/>
        <v>116057</v>
      </c>
      <c r="D11" s="14">
        <v>61105</v>
      </c>
      <c r="E11" s="14">
        <v>16596</v>
      </c>
      <c r="F11" s="14">
        <v>6047</v>
      </c>
      <c r="G11" s="14">
        <v>32309</v>
      </c>
      <c r="H11" s="15">
        <v>116184</v>
      </c>
      <c r="I11" s="18">
        <f t="shared" si="1"/>
        <v>235989</v>
      </c>
    </row>
    <row r="12" spans="1:9" ht="33.75" customHeight="1">
      <c r="A12" s="16" t="s">
        <v>158</v>
      </c>
      <c r="B12" s="16">
        <f aca="true" t="shared" si="2" ref="B12:I12">SUM(B5:B11)</f>
        <v>53156</v>
      </c>
      <c r="C12" s="16">
        <f t="shared" si="2"/>
        <v>538757</v>
      </c>
      <c r="D12" s="16">
        <f t="shared" si="2"/>
        <v>248423</v>
      </c>
      <c r="E12" s="16">
        <f t="shared" si="2"/>
        <v>139583</v>
      </c>
      <c r="F12" s="16">
        <f t="shared" si="2"/>
        <v>54088</v>
      </c>
      <c r="G12" s="16">
        <f t="shared" si="2"/>
        <v>96663</v>
      </c>
      <c r="H12" s="17">
        <f t="shared" si="2"/>
        <v>801305</v>
      </c>
      <c r="I12" s="19">
        <f t="shared" si="2"/>
        <v>1393218</v>
      </c>
    </row>
  </sheetData>
  <sheetProtection/>
  <mergeCells count="7">
    <mergeCell ref="A1:I1"/>
    <mergeCell ref="B2:I2"/>
    <mergeCell ref="C3:G3"/>
    <mergeCell ref="A3:A4"/>
    <mergeCell ref="B3:B4"/>
    <mergeCell ref="H3:H4"/>
    <mergeCell ref="I3:I4"/>
  </mergeCells>
  <printOptions horizontalCentered="1"/>
  <pageMargins left="0.3937007874015748" right="0.3937007874015748" top="0.7086614173228347" bottom="0.15748031496062992" header="0.4724409448818898" footer="0.31496062992125984"/>
  <pageSetup firstPageNumber="7" useFirstPageNumber="1" horizontalDpi="600" verticalDpi="600" orientation="landscape" paperSize="9"/>
  <headerFooter scaleWithDoc="0" alignWithMargins="0">
    <oddFooter>&amp;C&amp;10第&amp;P页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dsp09</dc:creator>
  <cp:keywords/>
  <dc:description/>
  <cp:lastModifiedBy>cy</cp:lastModifiedBy>
  <cp:lastPrinted>2021-01-17T15:10:15Z</cp:lastPrinted>
  <dcterms:created xsi:type="dcterms:W3CDTF">2004-06-15T08:23:02Z</dcterms:created>
  <dcterms:modified xsi:type="dcterms:W3CDTF">2024-01-10T07:31:27Z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4A72DBF8A17D4877A163723B29060B35</vt:lpwstr>
  </property>
</Properties>
</file>