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陈文华\2022年\发文\"/>
    </mc:Choice>
  </mc:AlternateContent>
  <bookViews>
    <workbookView xWindow="0" yWindow="0" windowWidth="28800" windowHeight="12540"/>
  </bookViews>
  <sheets>
    <sheet name="助学金" sheetId="1" r:id="rId1"/>
    <sheet name="免学费" sheetId="3" r:id="rId2"/>
  </sheets>
  <calcPr calcId="152511"/>
</workbook>
</file>

<file path=xl/calcChain.xml><?xml version="1.0" encoding="utf-8"?>
<calcChain xmlns="http://schemas.openxmlformats.org/spreadsheetml/2006/main">
  <c r="J11" i="3" l="1"/>
  <c r="I11" i="3"/>
  <c r="K11" i="3" s="1"/>
  <c r="J10" i="3"/>
  <c r="I10" i="3"/>
  <c r="K10" i="3" l="1"/>
  <c r="H11" i="1"/>
  <c r="G11" i="1"/>
  <c r="I10" i="1"/>
  <c r="L10" i="1" s="1"/>
  <c r="H10" i="1"/>
  <c r="G10" i="1"/>
  <c r="I11" i="1" l="1"/>
  <c r="L11" i="1"/>
  <c r="J11" i="1"/>
  <c r="J10" i="1"/>
</calcChain>
</file>

<file path=xl/sharedStrings.xml><?xml version="1.0" encoding="utf-8"?>
<sst xmlns="http://schemas.openxmlformats.org/spreadsheetml/2006/main" count="80" uniqueCount="57">
  <si>
    <t>清算2021年及提前下达2022年普通高中国家助学金明细表</t>
  </si>
  <si>
    <t>具体实施单位</t>
  </si>
  <si>
    <t>基础数据</t>
  </si>
  <si>
    <t>清算2021年省级以上资金</t>
  </si>
  <si>
    <t>预算2022年省级以上资金</t>
  </si>
  <si>
    <t>抵扣后应安排的省级以上资金</t>
  </si>
  <si>
    <t>本次实际安排省级以上资金</t>
  </si>
  <si>
    <t>待年中安排省级以上资金</t>
  </si>
  <si>
    <t>待以后年度结转使用金额</t>
  </si>
  <si>
    <t>2021年春季学期资助人数</t>
  </si>
  <si>
    <t>2021年秋季学期资助人数</t>
  </si>
  <si>
    <t>省级以上财政分担比例（%）</t>
  </si>
  <si>
    <t>粤财科教[2020]298号预算安排2021年资金</t>
  </si>
  <si>
    <t>粤财科教[2020]298号待结转使用资金（不做抵扣）</t>
  </si>
  <si>
    <t>合计</t>
  </si>
  <si>
    <t>其中：中央资金</t>
  </si>
  <si>
    <t>其中：省级资金</t>
  </si>
  <si>
    <t>C</t>
  </si>
  <si>
    <t>F</t>
  </si>
  <si>
    <t>G</t>
  </si>
  <si>
    <t>H</t>
  </si>
  <si>
    <t>I</t>
  </si>
  <si>
    <t>J</t>
  </si>
  <si>
    <t>K=(F+G)*1000*H-I</t>
  </si>
  <si>
    <t>L=G*2000*H</t>
  </si>
  <si>
    <t>M=L+K&gt;0</t>
  </si>
  <si>
    <t>N=M-Q</t>
  </si>
  <si>
    <t>O</t>
  </si>
  <si>
    <t>P=M-O-Q</t>
  </si>
  <si>
    <t>Q=M-N</t>
  </si>
  <si>
    <t>R=L+K&lt;0</t>
  </si>
  <si>
    <t>华南师大附中汕尾学校</t>
  </si>
  <si>
    <t>城区</t>
  </si>
  <si>
    <t>清算2021年及提前下达2022年普通高中免学费明细表</t>
  </si>
  <si>
    <t>2021年普通学生人数(资助系统)</t>
  </si>
  <si>
    <t>2021年残疾学生人数(资助系统)</t>
  </si>
  <si>
    <t>2021年秋普通学生人数(无资助系统账号)</t>
  </si>
  <si>
    <t>2021年秋残疾学生人数(无资助系统账号)</t>
  </si>
  <si>
    <t>粤财科教[2020]298号文预算安排2021年资金</t>
  </si>
  <si>
    <t>K</t>
  </si>
  <si>
    <t>L</t>
  </si>
  <si>
    <t>M=(F*2500+G*3850)*J-K</t>
  </si>
  <si>
    <t>N=((F*2500+G*3850+H*2500+I*3850)*J</t>
  </si>
  <si>
    <t>O=N+M&gt;0</t>
  </si>
  <si>
    <t>P=O-S</t>
  </si>
  <si>
    <t>Q</t>
  </si>
  <si>
    <t>R=O-Q-S</t>
  </si>
  <si>
    <t>S=O-P</t>
  </si>
  <si>
    <t>T=N+M&lt;0</t>
  </si>
  <si>
    <t>附件1</t>
    <phoneticPr fontId="5" type="noConversion"/>
  </si>
  <si>
    <t>单位、区</t>
    <phoneticPr fontId="5" type="noConversion"/>
  </si>
  <si>
    <t>市本级小计</t>
    <phoneticPr fontId="5" type="noConversion"/>
  </si>
  <si>
    <t>汕尾市合计</t>
    <phoneticPr fontId="5" type="noConversion"/>
  </si>
  <si>
    <t>市林伟华中学</t>
    <phoneticPr fontId="5" type="noConversion"/>
  </si>
  <si>
    <t>华南师大附中汕尾学校</t>
    <phoneticPr fontId="5" type="noConversion"/>
  </si>
  <si>
    <t>单位：人、元</t>
    <phoneticPr fontId="5" type="noConversion"/>
  </si>
  <si>
    <t>附件2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</si>
</sst>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.0_ "/>
    <numFmt numFmtId="177" formatCode="#,##0_ "/>
    <numFmt numFmtId="178" formatCode="#,##0.00_ "/>
  </numFmts>
  <fonts count="16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12"/>
      <name val="Times New Roman"/>
      <family val="1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8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</font>
    <font>
      <b/>
      <sz val="11"/>
      <name val="宋体"/>
      <family val="3"/>
      <charset val="134"/>
    </font>
    <font>
      <sz val="10"/>
      <color theme="1"/>
      <name val="仿宋"/>
      <family val="3"/>
      <charset val="134"/>
    </font>
    <font>
      <sz val="10"/>
      <color theme="1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>
      <alignment vertical="center"/>
    </xf>
    <xf numFmtId="9" fontId="3" fillId="0" borderId="0" applyFont="0" applyFill="0" applyBorder="0" applyAlignment="0" applyProtection="0">
      <alignment vertical="center"/>
    </xf>
    <xf numFmtId="0" fontId="4" fillId="0" borderId="0"/>
  </cellStyleXfs>
  <cellXfs count="59">
    <xf numFmtId="0" fontId="0" fillId="0" borderId="0" xfId="0">
      <alignment vertical="center"/>
    </xf>
    <xf numFmtId="178" fontId="0" fillId="0" borderId="0" xfId="0" applyNumberForma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>
      <alignment vertical="center"/>
    </xf>
    <xf numFmtId="0" fontId="1" fillId="0" borderId="1" xfId="0" applyFont="1" applyBorder="1">
      <alignment vertical="center"/>
    </xf>
    <xf numFmtId="0" fontId="1" fillId="0" borderId="1" xfId="0" applyFont="1" applyFill="1" applyBorder="1">
      <alignment vertical="center"/>
    </xf>
    <xf numFmtId="176" fontId="1" fillId="0" borderId="1" xfId="0" applyNumberFormat="1" applyFont="1" applyBorder="1">
      <alignment vertical="center"/>
    </xf>
    <xf numFmtId="176" fontId="1" fillId="2" borderId="1" xfId="0" applyNumberFormat="1" applyFont="1" applyFill="1" applyBorder="1">
      <alignment vertical="center"/>
    </xf>
    <xf numFmtId="176" fontId="0" fillId="0" borderId="0" xfId="0" applyNumberFormat="1" applyFont="1">
      <alignment vertical="center"/>
    </xf>
    <xf numFmtId="176" fontId="0" fillId="0" borderId="0" xfId="0" applyNumberFormat="1" applyFont="1" applyAlignment="1">
      <alignment vertical="center" wrapText="1"/>
    </xf>
    <xf numFmtId="176" fontId="2" fillId="0" borderId="0" xfId="2" applyNumberFormat="1" applyFont="1" applyFill="1" applyBorder="1" applyAlignment="1">
      <alignment horizontal="left" vertical="center" wrapText="1"/>
    </xf>
    <xf numFmtId="177" fontId="0" fillId="0" borderId="0" xfId="0" applyNumberFormat="1" applyFont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Fill="1">
      <alignment vertical="center"/>
    </xf>
    <xf numFmtId="0" fontId="1" fillId="0" borderId="0" xfId="0" applyFont="1" applyAlignment="1">
      <alignment vertical="center"/>
    </xf>
    <xf numFmtId="0" fontId="6" fillId="0" borderId="0" xfId="0" applyFont="1">
      <alignment vertical="center"/>
    </xf>
    <xf numFmtId="177" fontId="9" fillId="0" borderId="1" xfId="0" applyNumberFormat="1" applyFont="1" applyFill="1" applyBorder="1" applyAlignment="1">
      <alignment vertical="center" wrapText="1"/>
    </xf>
    <xf numFmtId="3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176" fontId="11" fillId="3" borderId="1" xfId="2" applyNumberFormat="1" applyFont="1" applyFill="1" applyBorder="1" applyAlignment="1">
      <alignment horizontal="left" vertical="center" wrapText="1"/>
    </xf>
    <xf numFmtId="177" fontId="10" fillId="3" borderId="1" xfId="0" applyNumberFormat="1" applyFont="1" applyFill="1" applyBorder="1" applyAlignment="1">
      <alignment horizontal="center" vertical="center" wrapText="1"/>
    </xf>
    <xf numFmtId="9" fontId="10" fillId="3" borderId="1" xfId="1" applyFont="1" applyFill="1" applyBorder="1" applyAlignment="1">
      <alignment horizontal="center" vertical="center" wrapText="1"/>
    </xf>
    <xf numFmtId="3" fontId="10" fillId="3" borderId="1" xfId="0" applyNumberFormat="1" applyFont="1" applyFill="1" applyBorder="1" applyAlignment="1" applyProtection="1">
      <alignment horizontal="center" vertical="center"/>
    </xf>
    <xf numFmtId="176" fontId="12" fillId="0" borderId="1" xfId="0" applyNumberFormat="1" applyFont="1" applyFill="1" applyBorder="1" applyAlignment="1">
      <alignment horizontal="left" vertical="center" wrapText="1"/>
    </xf>
    <xf numFmtId="177" fontId="13" fillId="0" borderId="1" xfId="0" applyNumberFormat="1" applyFont="1" applyBorder="1" applyAlignment="1">
      <alignment horizontal="center" vertical="center" wrapText="1"/>
    </xf>
    <xf numFmtId="9" fontId="13" fillId="0" borderId="1" xfId="1" applyFont="1" applyFill="1" applyBorder="1" applyAlignment="1">
      <alignment horizontal="center" vertical="center" wrapText="1"/>
    </xf>
    <xf numFmtId="177" fontId="13" fillId="0" borderId="1" xfId="0" applyNumberFormat="1" applyFont="1" applyBorder="1" applyAlignment="1">
      <alignment horizontal="center" vertical="center"/>
    </xf>
    <xf numFmtId="177" fontId="14" fillId="0" borderId="1" xfId="0" applyNumberFormat="1" applyFont="1" applyBorder="1" applyAlignment="1">
      <alignment horizontal="center" vertical="center" wrapText="1"/>
    </xf>
    <xf numFmtId="177" fontId="14" fillId="0" borderId="5" xfId="0" applyNumberFormat="1" applyFont="1" applyBorder="1" applyAlignment="1">
      <alignment horizontal="center" vertical="center" wrapText="1"/>
    </xf>
    <xf numFmtId="0" fontId="9" fillId="0" borderId="0" xfId="0" applyFont="1">
      <alignment vertical="center"/>
    </xf>
    <xf numFmtId="178" fontId="6" fillId="0" borderId="0" xfId="0" applyNumberFormat="1" applyFont="1" applyAlignment="1">
      <alignment horizontal="center" vertical="center"/>
    </xf>
    <xf numFmtId="177" fontId="9" fillId="0" borderId="1" xfId="0" applyNumberFormat="1" applyFont="1" applyBorder="1" applyAlignment="1">
      <alignment vertical="center" wrapText="1"/>
    </xf>
    <xf numFmtId="177" fontId="9" fillId="0" borderId="1" xfId="0" applyNumberFormat="1" applyFont="1" applyBorder="1" applyAlignment="1">
      <alignment horizontal="center" vertical="center" wrapText="1"/>
    </xf>
    <xf numFmtId="177" fontId="9" fillId="3" borderId="1" xfId="0" applyNumberFormat="1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8" fillId="0" borderId="8" xfId="0" applyFont="1" applyBorder="1" applyAlignment="1">
      <alignment horizontal="right" vertical="center"/>
    </xf>
    <xf numFmtId="0" fontId="1" fillId="0" borderId="6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78" fontId="0" fillId="0" borderId="1" xfId="0" applyNumberFormat="1" applyFont="1" applyBorder="1" applyAlignment="1">
      <alignment horizontal="center" vertical="center" wrapText="1"/>
    </xf>
    <xf numFmtId="178" fontId="0" fillId="0" borderId="2" xfId="0" applyNumberFormat="1" applyFont="1" applyBorder="1" applyAlignment="1">
      <alignment horizontal="center" vertical="center" wrapText="1"/>
    </xf>
    <xf numFmtId="178" fontId="0" fillId="0" borderId="4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178" fontId="15" fillId="0" borderId="0" xfId="0" applyNumberFormat="1" applyFont="1" applyAlignment="1">
      <alignment horizontal="center" vertical="center"/>
    </xf>
    <xf numFmtId="178" fontId="9" fillId="0" borderId="1" xfId="0" applyNumberFormat="1" applyFont="1" applyBorder="1" applyAlignment="1">
      <alignment horizontal="center" vertical="center" wrapText="1"/>
    </xf>
    <xf numFmtId="178" fontId="9" fillId="0" borderId="2" xfId="0" applyNumberFormat="1" applyFont="1" applyBorder="1" applyAlignment="1">
      <alignment horizontal="center" vertical="center" wrapText="1"/>
    </xf>
    <xf numFmtId="178" fontId="9" fillId="0" borderId="4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178" fontId="9" fillId="0" borderId="3" xfId="0" applyNumberFormat="1" applyFont="1" applyBorder="1" applyAlignment="1">
      <alignment horizontal="center" vertical="center" wrapText="1"/>
    </xf>
    <xf numFmtId="178" fontId="9" fillId="0" borderId="5" xfId="0" applyNumberFormat="1" applyFont="1" applyBorder="1" applyAlignment="1">
      <alignment horizontal="center" vertical="center" wrapText="1"/>
    </xf>
    <xf numFmtId="178" fontId="9" fillId="0" borderId="6" xfId="0" applyNumberFormat="1" applyFont="1" applyBorder="1" applyAlignment="1">
      <alignment horizontal="center" vertical="center" wrapText="1"/>
    </xf>
    <xf numFmtId="178" fontId="9" fillId="0" borderId="7" xfId="0" applyNumberFormat="1" applyFont="1" applyBorder="1" applyAlignment="1">
      <alignment horizontal="center" vertical="center" wrapText="1"/>
    </xf>
  </cellXfs>
  <cellStyles count="3">
    <cellStyle name="百分比" xfId="1" builtinId="5"/>
    <cellStyle name="常规" xfId="0" builtinId="0"/>
    <cellStyle name="常规_2011年秋季学期广东省普通高中国家助学金安排表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C32"/>
  <sheetViews>
    <sheetView tabSelected="1" workbookViewId="0">
      <selection activeCell="P7" sqref="P7"/>
    </sheetView>
  </sheetViews>
  <sheetFormatPr defaultColWidth="12" defaultRowHeight="13.5"/>
  <cols>
    <col min="1" max="1" width="14.75" customWidth="1"/>
    <col min="2" max="2" width="13.125" customWidth="1"/>
    <col min="3" max="4" width="12" customWidth="1"/>
    <col min="5" max="5" width="16.25" customWidth="1"/>
    <col min="6" max="7" width="12" customWidth="1"/>
    <col min="8" max="8" width="14.25" customWidth="1"/>
    <col min="9" max="9" width="14.625" customWidth="1"/>
    <col min="10" max="11" width="12" customWidth="1"/>
    <col min="12" max="12" width="14.875" customWidth="1"/>
    <col min="13" max="16371" width="12" customWidth="1"/>
  </cols>
  <sheetData>
    <row r="1" spans="1:211" ht="32.25" customHeight="1">
      <c r="A1" s="15" t="s">
        <v>49</v>
      </c>
    </row>
    <row r="2" spans="1:211" s="3" customFormat="1" ht="36" customHeight="1">
      <c r="A2" s="36" t="s">
        <v>0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</row>
    <row r="3" spans="1:211" s="3" customFormat="1" ht="36" customHeight="1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37" t="s">
        <v>55</v>
      </c>
      <c r="N3" s="37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</row>
    <row r="4" spans="1:211" s="4" customFormat="1" ht="23.45" customHeight="1">
      <c r="A4" s="39" t="s">
        <v>50</v>
      </c>
      <c r="B4" s="35" t="s">
        <v>2</v>
      </c>
      <c r="C4" s="35"/>
      <c r="D4" s="35"/>
      <c r="E4" s="35"/>
      <c r="F4" s="35"/>
      <c r="G4" s="45" t="s">
        <v>3</v>
      </c>
      <c r="H4" s="45" t="s">
        <v>4</v>
      </c>
      <c r="I4" s="45" t="s">
        <v>5</v>
      </c>
      <c r="J4" s="34" t="s">
        <v>6</v>
      </c>
      <c r="K4" s="38"/>
      <c r="L4" s="38"/>
      <c r="M4" s="35" t="s">
        <v>7</v>
      </c>
      <c r="N4" s="35" t="s">
        <v>8</v>
      </c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</row>
    <row r="5" spans="1:211" s="4" customFormat="1" ht="42.95" customHeight="1">
      <c r="A5" s="40"/>
      <c r="B5" s="42" t="s">
        <v>9</v>
      </c>
      <c r="C5" s="42" t="s">
        <v>10</v>
      </c>
      <c r="D5" s="42" t="s">
        <v>11</v>
      </c>
      <c r="E5" s="43" t="s">
        <v>12</v>
      </c>
      <c r="F5" s="42" t="s">
        <v>13</v>
      </c>
      <c r="G5" s="40"/>
      <c r="H5" s="40"/>
      <c r="I5" s="40"/>
      <c r="J5" s="35" t="s">
        <v>14</v>
      </c>
      <c r="K5" s="35" t="s">
        <v>15</v>
      </c>
      <c r="L5" s="34" t="s">
        <v>16</v>
      </c>
      <c r="M5" s="35"/>
      <c r="N5" s="3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</row>
    <row r="6" spans="1:211" s="4" customFormat="1" ht="42.95" customHeight="1">
      <c r="A6" s="41"/>
      <c r="B6" s="42"/>
      <c r="C6" s="42"/>
      <c r="D6" s="42"/>
      <c r="E6" s="44"/>
      <c r="F6" s="42"/>
      <c r="G6" s="41"/>
      <c r="H6" s="41"/>
      <c r="I6" s="41"/>
      <c r="J6" s="35"/>
      <c r="K6" s="35"/>
      <c r="L6" s="34"/>
      <c r="M6" s="35"/>
      <c r="N6" s="35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</row>
    <row r="7" spans="1:211" s="4" customFormat="1" ht="35.1" customHeight="1">
      <c r="A7" s="2" t="s">
        <v>17</v>
      </c>
      <c r="B7" s="2" t="s">
        <v>18</v>
      </c>
      <c r="C7" s="2" t="s">
        <v>19</v>
      </c>
      <c r="D7" s="2" t="s">
        <v>20</v>
      </c>
      <c r="E7" s="2" t="s">
        <v>21</v>
      </c>
      <c r="F7" s="2" t="s">
        <v>22</v>
      </c>
      <c r="G7" s="2" t="s">
        <v>23</v>
      </c>
      <c r="H7" s="2" t="s">
        <v>24</v>
      </c>
      <c r="I7" s="2" t="s">
        <v>25</v>
      </c>
      <c r="J7" s="2" t="s">
        <v>26</v>
      </c>
      <c r="K7" s="2" t="s">
        <v>27</v>
      </c>
      <c r="L7" s="2" t="s">
        <v>28</v>
      </c>
      <c r="M7" s="2" t="s">
        <v>29</v>
      </c>
      <c r="N7" s="2" t="s">
        <v>30</v>
      </c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</row>
    <row r="8" spans="1:211" s="5" customFormat="1" ht="36.950000000000003" customHeight="1">
      <c r="A8" s="16" t="s">
        <v>52</v>
      </c>
      <c r="B8" s="17">
        <v>1683</v>
      </c>
      <c r="C8" s="17">
        <v>1593</v>
      </c>
      <c r="D8" s="18"/>
      <c r="E8" s="17">
        <v>3153900</v>
      </c>
      <c r="F8" s="18">
        <v>0</v>
      </c>
      <c r="G8" s="17">
        <v>-42450</v>
      </c>
      <c r="H8" s="17">
        <v>3021000</v>
      </c>
      <c r="I8" s="17">
        <v>2978550</v>
      </c>
      <c r="J8" s="17">
        <v>2978550</v>
      </c>
      <c r="K8" s="18">
        <v>0</v>
      </c>
      <c r="L8" s="17">
        <v>2978550</v>
      </c>
      <c r="M8" s="18">
        <v>0</v>
      </c>
      <c r="N8" s="18">
        <v>0</v>
      </c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  <c r="BO8" s="13"/>
      <c r="BP8" s="13"/>
      <c r="BQ8" s="13"/>
      <c r="BR8" s="13"/>
      <c r="BS8" s="13"/>
      <c r="BT8" s="13"/>
      <c r="BU8" s="13"/>
      <c r="BV8" s="13"/>
      <c r="BW8" s="13"/>
      <c r="BX8" s="13"/>
      <c r="BY8" s="13"/>
      <c r="BZ8" s="13"/>
      <c r="CA8" s="13"/>
      <c r="CB8" s="13"/>
      <c r="CC8" s="13"/>
      <c r="CD8" s="13"/>
      <c r="CE8" s="13"/>
      <c r="CF8" s="13"/>
      <c r="CG8" s="13"/>
      <c r="CH8" s="13"/>
      <c r="CI8" s="13"/>
      <c r="CJ8" s="13"/>
      <c r="CK8" s="13"/>
      <c r="CL8" s="13"/>
      <c r="CM8" s="13"/>
      <c r="CN8" s="13"/>
      <c r="CO8" s="13"/>
      <c r="CP8" s="13"/>
      <c r="CQ8" s="13"/>
      <c r="CR8" s="13"/>
      <c r="CS8" s="13"/>
      <c r="CT8" s="13"/>
      <c r="CU8" s="13"/>
      <c r="CV8" s="13"/>
      <c r="CW8" s="13"/>
      <c r="CX8" s="13"/>
      <c r="CY8" s="13"/>
      <c r="CZ8" s="13"/>
      <c r="DA8" s="13"/>
      <c r="DB8" s="13"/>
      <c r="DC8" s="13"/>
      <c r="DD8" s="13"/>
      <c r="DE8" s="13"/>
      <c r="DF8" s="13"/>
      <c r="DG8" s="13"/>
      <c r="DH8" s="13"/>
      <c r="DI8" s="13"/>
      <c r="DJ8" s="13"/>
      <c r="DK8" s="13"/>
      <c r="DL8" s="13"/>
      <c r="DM8" s="13"/>
      <c r="DN8" s="13"/>
      <c r="DO8" s="13"/>
      <c r="DP8" s="13"/>
      <c r="DQ8" s="13"/>
      <c r="DR8" s="13"/>
      <c r="DS8" s="13"/>
      <c r="DT8" s="13"/>
      <c r="DU8" s="13"/>
      <c r="DV8" s="13"/>
      <c r="DW8" s="13"/>
      <c r="DX8" s="13"/>
      <c r="DY8" s="13"/>
      <c r="DZ8" s="13"/>
      <c r="EA8" s="13"/>
      <c r="EB8" s="13"/>
      <c r="EC8" s="13"/>
      <c r="ED8" s="13"/>
      <c r="EE8" s="13"/>
      <c r="EF8" s="13"/>
      <c r="EG8" s="13"/>
      <c r="EH8" s="13"/>
      <c r="EI8" s="13"/>
      <c r="EJ8" s="13"/>
      <c r="EK8" s="13"/>
      <c r="EL8" s="13"/>
      <c r="EM8" s="13"/>
      <c r="EN8" s="13"/>
      <c r="EO8" s="13"/>
      <c r="EP8" s="13"/>
      <c r="EQ8" s="13"/>
      <c r="ER8" s="13"/>
      <c r="ES8" s="13"/>
      <c r="ET8" s="13"/>
      <c r="EU8" s="13"/>
      <c r="EV8" s="13"/>
      <c r="EW8" s="13"/>
      <c r="EX8" s="13"/>
      <c r="EY8" s="13"/>
      <c r="EZ8" s="13"/>
      <c r="FA8" s="13"/>
      <c r="FB8" s="13"/>
      <c r="FC8" s="13"/>
      <c r="FD8" s="13"/>
      <c r="FE8" s="13"/>
      <c r="FF8" s="13"/>
      <c r="FG8" s="13"/>
      <c r="FH8" s="13"/>
      <c r="FI8" s="13"/>
      <c r="FJ8" s="13"/>
      <c r="FK8" s="13"/>
      <c r="FL8" s="13"/>
      <c r="FM8" s="13"/>
      <c r="FN8" s="13"/>
      <c r="FO8" s="13"/>
      <c r="FP8" s="13"/>
      <c r="FQ8" s="13"/>
      <c r="FR8" s="13"/>
      <c r="FS8" s="13"/>
      <c r="FT8" s="13"/>
      <c r="FU8" s="13"/>
      <c r="FV8" s="13"/>
      <c r="FW8" s="13"/>
      <c r="FX8" s="13"/>
      <c r="FY8" s="13"/>
      <c r="FZ8" s="13"/>
      <c r="GA8" s="13"/>
      <c r="GB8" s="13"/>
      <c r="GC8" s="13"/>
      <c r="GD8" s="13"/>
      <c r="GE8" s="13"/>
      <c r="GF8" s="13"/>
      <c r="GG8" s="13"/>
      <c r="GH8" s="13"/>
      <c r="GI8" s="13"/>
      <c r="GJ8" s="13"/>
      <c r="GK8" s="13"/>
      <c r="GL8" s="13"/>
      <c r="GM8" s="13"/>
      <c r="GN8" s="13"/>
      <c r="GO8" s="13"/>
      <c r="GP8" s="13"/>
      <c r="GQ8" s="13"/>
      <c r="GR8" s="13"/>
      <c r="GS8" s="13"/>
      <c r="GT8" s="13"/>
      <c r="GU8" s="13"/>
      <c r="GV8" s="13"/>
      <c r="GW8" s="13"/>
      <c r="GX8" s="13"/>
      <c r="GY8" s="13"/>
      <c r="GZ8" s="13"/>
      <c r="HA8" s="13"/>
      <c r="HB8" s="13"/>
      <c r="HC8" s="13"/>
    </row>
    <row r="9" spans="1:211" s="6" customFormat="1" ht="36.950000000000003" customHeight="1">
      <c r="A9" s="19" t="s">
        <v>51</v>
      </c>
      <c r="B9" s="20">
        <v>547</v>
      </c>
      <c r="C9" s="20">
        <v>550</v>
      </c>
      <c r="D9" s="21">
        <v>0.85</v>
      </c>
      <c r="E9" s="20">
        <v>929900</v>
      </c>
      <c r="F9" s="20">
        <v>0</v>
      </c>
      <c r="G9" s="20">
        <v>2550</v>
      </c>
      <c r="H9" s="20">
        <v>935000</v>
      </c>
      <c r="I9" s="20">
        <v>937550</v>
      </c>
      <c r="J9" s="22">
        <v>937550</v>
      </c>
      <c r="K9" s="20">
        <v>0</v>
      </c>
      <c r="L9" s="20">
        <v>937550</v>
      </c>
      <c r="M9" s="20">
        <v>0</v>
      </c>
      <c r="N9" s="20">
        <v>0</v>
      </c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</row>
    <row r="10" spans="1:211" s="6" customFormat="1" ht="36.950000000000003" customHeight="1">
      <c r="A10" s="23" t="s">
        <v>53</v>
      </c>
      <c r="B10" s="24">
        <v>476</v>
      </c>
      <c r="C10" s="24">
        <v>476</v>
      </c>
      <c r="D10" s="25">
        <v>0.85</v>
      </c>
      <c r="E10" s="24">
        <v>809200</v>
      </c>
      <c r="F10" s="24">
        <v>0</v>
      </c>
      <c r="G10" s="24">
        <f>(B10+C10)*1000*D10-E10</f>
        <v>0</v>
      </c>
      <c r="H10" s="24">
        <f>C10*2000*D10</f>
        <v>809200</v>
      </c>
      <c r="I10" s="24">
        <f>H10+G10</f>
        <v>809200</v>
      </c>
      <c r="J10" s="26">
        <f>I10-M10</f>
        <v>809200</v>
      </c>
      <c r="K10" s="24">
        <v>0</v>
      </c>
      <c r="L10" s="24">
        <f>I10-K10-M10</f>
        <v>809200</v>
      </c>
      <c r="M10" s="24">
        <v>0</v>
      </c>
      <c r="N10" s="24">
        <v>0</v>
      </c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</row>
    <row r="11" spans="1:211" s="6" customFormat="1" ht="36.950000000000003" customHeight="1">
      <c r="A11" s="23" t="s">
        <v>54</v>
      </c>
      <c r="B11" s="24">
        <v>71</v>
      </c>
      <c r="C11" s="24">
        <v>74</v>
      </c>
      <c r="D11" s="25">
        <v>0.85</v>
      </c>
      <c r="E11" s="24">
        <v>120700</v>
      </c>
      <c r="F11" s="24">
        <v>0</v>
      </c>
      <c r="G11" s="24">
        <f>(B11+C11)*1000*D11-E11</f>
        <v>2550</v>
      </c>
      <c r="H11" s="24">
        <f>C11*2000*D11</f>
        <v>125800</v>
      </c>
      <c r="I11" s="24">
        <f>H11+G11</f>
        <v>128350</v>
      </c>
      <c r="J11" s="26">
        <f>I11-M11</f>
        <v>128350</v>
      </c>
      <c r="K11" s="24">
        <v>0</v>
      </c>
      <c r="L11" s="24">
        <f>I11-K11-M11</f>
        <v>128350</v>
      </c>
      <c r="M11" s="24">
        <v>0</v>
      </c>
      <c r="N11" s="24">
        <v>0</v>
      </c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</row>
    <row r="12" spans="1:211" s="7" customFormat="1" ht="36.950000000000003" customHeight="1">
      <c r="A12" s="19" t="s">
        <v>32</v>
      </c>
      <c r="B12" s="20">
        <v>1136</v>
      </c>
      <c r="C12" s="20">
        <v>1043</v>
      </c>
      <c r="D12" s="21">
        <v>1</v>
      </c>
      <c r="E12" s="20">
        <v>2224000</v>
      </c>
      <c r="F12" s="20">
        <v>0</v>
      </c>
      <c r="G12" s="20">
        <v>-45000</v>
      </c>
      <c r="H12" s="20">
        <v>2086000</v>
      </c>
      <c r="I12" s="20">
        <v>2041000</v>
      </c>
      <c r="J12" s="22">
        <v>2041000</v>
      </c>
      <c r="K12" s="20">
        <v>0</v>
      </c>
      <c r="L12" s="20">
        <v>2041000</v>
      </c>
      <c r="M12" s="20">
        <v>0</v>
      </c>
      <c r="N12" s="20">
        <v>0</v>
      </c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</row>
    <row r="13" spans="1:211" s="8" customFormat="1" ht="23.45" customHeight="1">
      <c r="A13" s="10"/>
      <c r="B13" s="11"/>
      <c r="C13" s="11"/>
      <c r="D13" s="11"/>
      <c r="E13" s="11"/>
      <c r="F13" s="11"/>
      <c r="G13" s="11"/>
      <c r="H13" s="11"/>
      <c r="I13" s="11"/>
      <c r="J13" s="9"/>
      <c r="K13" s="9"/>
      <c r="L13" s="9"/>
      <c r="M13" s="9"/>
      <c r="N13" s="9"/>
    </row>
    <row r="14" spans="1:211" ht="23.45" customHeight="1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</row>
    <row r="15" spans="1:211" ht="23.45" customHeight="1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</row>
    <row r="16" spans="1:211" ht="23.45" customHeight="1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</row>
    <row r="17" spans="1:14" ht="23.45" customHeight="1">
      <c r="A17" s="12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</row>
    <row r="18" spans="1:14" ht="23.45" customHeight="1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</row>
    <row r="19" spans="1:14" ht="23.45" customHeight="1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</row>
    <row r="20" spans="1:14" ht="23.45" customHeight="1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</row>
    <row r="21" spans="1:14" ht="23.45" customHeight="1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</row>
    <row r="22" spans="1:14" ht="23.45" customHeight="1">
      <c r="N22" s="12"/>
    </row>
    <row r="23" spans="1:14" ht="23.45" customHeight="1">
      <c r="N23" s="12"/>
    </row>
    <row r="24" spans="1:14" ht="23.45" customHeight="1">
      <c r="N24" s="12"/>
    </row>
    <row r="25" spans="1:14" ht="23.45" customHeight="1">
      <c r="N25" s="12"/>
    </row>
    <row r="26" spans="1:14" ht="23.45" customHeight="1">
      <c r="N26" s="12"/>
    </row>
    <row r="27" spans="1:14" ht="23.45" customHeight="1"/>
    <row r="28" spans="1:14" ht="23.45" customHeight="1"/>
    <row r="29" spans="1:14" ht="23.45" customHeight="1"/>
    <row r="30" spans="1:14" ht="23.45" customHeight="1"/>
    <row r="31" spans="1:14" ht="23.45" customHeight="1"/>
    <row r="32" spans="1:14" ht="23.45" customHeight="1"/>
  </sheetData>
  <mergeCells count="18">
    <mergeCell ref="J5:J6"/>
    <mergeCell ref="K5:K6"/>
    <mergeCell ref="L5:L6"/>
    <mergeCell ref="M4:M6"/>
    <mergeCell ref="N4:N6"/>
    <mergeCell ref="A2:N2"/>
    <mergeCell ref="M3:N3"/>
    <mergeCell ref="B4:F4"/>
    <mergeCell ref="J4:L4"/>
    <mergeCell ref="A4:A6"/>
    <mergeCell ref="B5:B6"/>
    <mergeCell ref="C5:C6"/>
    <mergeCell ref="D5:D6"/>
    <mergeCell ref="E5:E6"/>
    <mergeCell ref="F5:F6"/>
    <mergeCell ref="G4:G6"/>
    <mergeCell ref="H4:H6"/>
    <mergeCell ref="I4:I6"/>
  </mergeCells>
  <phoneticPr fontId="5" type="noConversion"/>
  <pageMargins left="0.75" right="0.75" top="1" bottom="1" header="0.5" footer="0.5"/>
  <pageSetup paperSize="9" scale="7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2"/>
  <sheetViews>
    <sheetView workbookViewId="0">
      <selection activeCell="R7" sqref="R7"/>
    </sheetView>
  </sheetViews>
  <sheetFormatPr defaultRowHeight="13.5"/>
  <cols>
    <col min="1" max="1" width="12.375" customWidth="1"/>
    <col min="2" max="8" width="11.25" customWidth="1"/>
    <col min="9" max="16" width="12.375" customWidth="1"/>
  </cols>
  <sheetData>
    <row r="1" spans="1:16">
      <c r="A1" t="s">
        <v>56</v>
      </c>
    </row>
    <row r="2" spans="1:16" ht="43.5" customHeight="1">
      <c r="A2" s="47" t="s">
        <v>33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</row>
    <row r="3" spans="1:16" ht="29.2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30" t="s">
        <v>55</v>
      </c>
    </row>
    <row r="4" spans="1:16" s="29" customFormat="1" ht="55.5" customHeight="1">
      <c r="A4" s="52" t="s">
        <v>1</v>
      </c>
      <c r="B4" s="48" t="s">
        <v>2</v>
      </c>
      <c r="C4" s="48"/>
      <c r="D4" s="48"/>
      <c r="E4" s="48"/>
      <c r="F4" s="48"/>
      <c r="G4" s="48"/>
      <c r="H4" s="48"/>
      <c r="I4" s="49" t="s">
        <v>3</v>
      </c>
      <c r="J4" s="49" t="s">
        <v>4</v>
      </c>
      <c r="K4" s="49" t="s">
        <v>5</v>
      </c>
      <c r="L4" s="56" t="s">
        <v>6</v>
      </c>
      <c r="M4" s="57"/>
      <c r="N4" s="58"/>
      <c r="O4" s="51" t="s">
        <v>7</v>
      </c>
      <c r="P4" s="46" t="s">
        <v>8</v>
      </c>
    </row>
    <row r="5" spans="1:16" s="29" customFormat="1" ht="55.5" customHeight="1">
      <c r="A5" s="53"/>
      <c r="B5" s="48" t="s">
        <v>34</v>
      </c>
      <c r="C5" s="48" t="s">
        <v>35</v>
      </c>
      <c r="D5" s="49" t="s">
        <v>36</v>
      </c>
      <c r="E5" s="49" t="s">
        <v>37</v>
      </c>
      <c r="F5" s="48" t="s">
        <v>11</v>
      </c>
      <c r="G5" s="49" t="s">
        <v>38</v>
      </c>
      <c r="H5" s="48" t="s">
        <v>13</v>
      </c>
      <c r="I5" s="55"/>
      <c r="J5" s="55"/>
      <c r="K5" s="55"/>
      <c r="L5" s="51" t="s">
        <v>14</v>
      </c>
      <c r="M5" s="51" t="s">
        <v>15</v>
      </c>
      <c r="N5" s="46" t="s">
        <v>16</v>
      </c>
      <c r="O5" s="51"/>
      <c r="P5" s="46"/>
    </row>
    <row r="6" spans="1:16" s="29" customFormat="1" ht="55.5" customHeight="1">
      <c r="A6" s="54"/>
      <c r="B6" s="48"/>
      <c r="C6" s="48"/>
      <c r="D6" s="50"/>
      <c r="E6" s="50"/>
      <c r="F6" s="48"/>
      <c r="G6" s="50"/>
      <c r="H6" s="48"/>
      <c r="I6" s="50"/>
      <c r="J6" s="50"/>
      <c r="K6" s="50"/>
      <c r="L6" s="51"/>
      <c r="M6" s="51"/>
      <c r="N6" s="46"/>
      <c r="O6" s="51"/>
      <c r="P6" s="46"/>
    </row>
    <row r="7" spans="1:16" ht="58.5" customHeight="1">
      <c r="A7" s="27" t="s">
        <v>17</v>
      </c>
      <c r="B7" s="27" t="s">
        <v>18</v>
      </c>
      <c r="C7" s="27" t="s">
        <v>19</v>
      </c>
      <c r="D7" s="27" t="s">
        <v>20</v>
      </c>
      <c r="E7" s="27" t="s">
        <v>21</v>
      </c>
      <c r="F7" s="27" t="s">
        <v>22</v>
      </c>
      <c r="G7" s="27" t="s">
        <v>39</v>
      </c>
      <c r="H7" s="27" t="s">
        <v>40</v>
      </c>
      <c r="I7" s="27" t="s">
        <v>41</v>
      </c>
      <c r="J7" s="27" t="s">
        <v>42</v>
      </c>
      <c r="K7" s="27" t="s">
        <v>43</v>
      </c>
      <c r="L7" s="27" t="s">
        <v>44</v>
      </c>
      <c r="M7" s="27" t="s">
        <v>45</v>
      </c>
      <c r="N7" s="27" t="s">
        <v>46</v>
      </c>
      <c r="O7" s="27" t="s">
        <v>47</v>
      </c>
      <c r="P7" s="28" t="s">
        <v>48</v>
      </c>
    </row>
    <row r="8" spans="1:16" ht="56.25" customHeight="1">
      <c r="A8" s="31" t="s">
        <v>52</v>
      </c>
      <c r="B8" s="32">
        <v>242</v>
      </c>
      <c r="C8" s="32">
        <v>16</v>
      </c>
      <c r="D8" s="32">
        <v>0</v>
      </c>
      <c r="E8" s="32">
        <v>0</v>
      </c>
      <c r="F8" s="32"/>
      <c r="G8" s="32">
        <v>453588</v>
      </c>
      <c r="H8" s="32">
        <v>0</v>
      </c>
      <c r="I8" s="32">
        <v>181797</v>
      </c>
      <c r="J8" s="32">
        <v>635385</v>
      </c>
      <c r="K8" s="32">
        <v>817182</v>
      </c>
      <c r="L8" s="32">
        <v>817182</v>
      </c>
      <c r="M8" s="32">
        <v>0</v>
      </c>
      <c r="N8" s="32">
        <v>817182</v>
      </c>
      <c r="O8" s="32">
        <v>0</v>
      </c>
      <c r="P8" s="32">
        <v>0</v>
      </c>
    </row>
    <row r="9" spans="1:16" ht="39" customHeight="1">
      <c r="A9" s="19" t="s">
        <v>51</v>
      </c>
      <c r="B9" s="33">
        <v>74</v>
      </c>
      <c r="C9" s="33">
        <v>6</v>
      </c>
      <c r="D9" s="33">
        <v>0</v>
      </c>
      <c r="E9" s="33">
        <v>0</v>
      </c>
      <c r="F9" s="21">
        <v>0.85</v>
      </c>
      <c r="G9" s="33">
        <v>141738</v>
      </c>
      <c r="H9" s="33">
        <v>0</v>
      </c>
      <c r="I9" s="33">
        <v>35147</v>
      </c>
      <c r="J9" s="33">
        <v>176885</v>
      </c>
      <c r="K9" s="33">
        <v>212032</v>
      </c>
      <c r="L9" s="33">
        <v>212032</v>
      </c>
      <c r="M9" s="33">
        <v>0</v>
      </c>
      <c r="N9" s="33">
        <v>212032</v>
      </c>
      <c r="O9" s="33">
        <v>0</v>
      </c>
      <c r="P9" s="33">
        <v>0</v>
      </c>
    </row>
    <row r="10" spans="1:16" ht="35.25" customHeight="1">
      <c r="A10" s="23" t="s">
        <v>53</v>
      </c>
      <c r="B10" s="27">
        <v>61</v>
      </c>
      <c r="C10" s="27">
        <v>5</v>
      </c>
      <c r="D10" s="27">
        <v>0</v>
      </c>
      <c r="E10" s="27">
        <v>0</v>
      </c>
      <c r="F10" s="25">
        <v>0.85</v>
      </c>
      <c r="G10" s="27">
        <v>121550</v>
      </c>
      <c r="H10" s="27">
        <v>0</v>
      </c>
      <c r="I10" s="27">
        <f>ROUNDDOWN((B10*2500+C10*3850)*F10-G10,0)</f>
        <v>24437</v>
      </c>
      <c r="J10" s="27">
        <f>ROUNDUP((B10*2500+C10*3850+D10*2500+E10*3850)*F10,0)</f>
        <v>145988</v>
      </c>
      <c r="K10" s="27">
        <f>I10+J10</f>
        <v>170425</v>
      </c>
      <c r="L10" s="27">
        <v>170425</v>
      </c>
      <c r="M10" s="27">
        <v>0</v>
      </c>
      <c r="N10" s="27">
        <v>170425</v>
      </c>
      <c r="O10" s="27">
        <v>0</v>
      </c>
      <c r="P10" s="27">
        <v>0</v>
      </c>
    </row>
    <row r="11" spans="1:16" ht="35.25" customHeight="1">
      <c r="A11" s="23" t="s">
        <v>31</v>
      </c>
      <c r="B11" s="27">
        <v>13</v>
      </c>
      <c r="C11" s="27">
        <v>1</v>
      </c>
      <c r="D11" s="27">
        <v>0</v>
      </c>
      <c r="E11" s="27">
        <v>0</v>
      </c>
      <c r="F11" s="25">
        <v>0.85</v>
      </c>
      <c r="G11" s="27">
        <v>20187.5</v>
      </c>
      <c r="H11" s="27">
        <v>0</v>
      </c>
      <c r="I11" s="27">
        <f>(B11*2500+C11*3850)*F11-G11</f>
        <v>10710</v>
      </c>
      <c r="J11" s="27">
        <f>ROUNDDOWN(((B11*2500+C11*3850+D11*2500+E11*3850)*F11),0)</f>
        <v>30897</v>
      </c>
      <c r="K11" s="27">
        <f>I11+J11</f>
        <v>41607</v>
      </c>
      <c r="L11" s="27">
        <v>41607</v>
      </c>
      <c r="M11" s="27">
        <v>0</v>
      </c>
      <c r="N11" s="27">
        <v>41607</v>
      </c>
      <c r="O11" s="27">
        <v>0</v>
      </c>
      <c r="P11" s="27">
        <v>0</v>
      </c>
    </row>
    <row r="12" spans="1:16" ht="34.5" customHeight="1">
      <c r="A12" s="19" t="s">
        <v>32</v>
      </c>
      <c r="B12" s="33">
        <v>168</v>
      </c>
      <c r="C12" s="33">
        <v>10</v>
      </c>
      <c r="D12" s="33">
        <v>0</v>
      </c>
      <c r="E12" s="33">
        <v>0</v>
      </c>
      <c r="F12" s="21">
        <v>1</v>
      </c>
      <c r="G12" s="33">
        <v>311850</v>
      </c>
      <c r="H12" s="33">
        <v>0</v>
      </c>
      <c r="I12" s="33">
        <v>146650</v>
      </c>
      <c r="J12" s="33">
        <v>458500</v>
      </c>
      <c r="K12" s="33">
        <v>605150</v>
      </c>
      <c r="L12" s="33">
        <v>605150</v>
      </c>
      <c r="M12" s="33">
        <v>0</v>
      </c>
      <c r="N12" s="33">
        <v>605150</v>
      </c>
      <c r="O12" s="33">
        <v>0</v>
      </c>
      <c r="P12" s="33">
        <v>0</v>
      </c>
    </row>
  </sheetData>
  <mergeCells count="19">
    <mergeCell ref="K4:K6"/>
    <mergeCell ref="L4:N4"/>
    <mergeCell ref="O4:O6"/>
    <mergeCell ref="N5:N6"/>
    <mergeCell ref="A2:P2"/>
    <mergeCell ref="P4:P6"/>
    <mergeCell ref="B5:B6"/>
    <mergeCell ref="C5:C6"/>
    <mergeCell ref="D5:D6"/>
    <mergeCell ref="E5:E6"/>
    <mergeCell ref="F5:F6"/>
    <mergeCell ref="G5:G6"/>
    <mergeCell ref="H5:H6"/>
    <mergeCell ref="L5:L6"/>
    <mergeCell ref="M5:M6"/>
    <mergeCell ref="A4:A6"/>
    <mergeCell ref="B4:H4"/>
    <mergeCell ref="I4:I6"/>
    <mergeCell ref="J4:J6"/>
  </mergeCells>
  <phoneticPr fontId="5" type="noConversion"/>
  <pageMargins left="0.7" right="0.7" top="0.75" bottom="0.75" header="0.3" footer="0.3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助学金</vt:lpstr>
      <vt:lpstr>免学费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DWKOH</dc:creator>
  <cp:lastModifiedBy>USER-</cp:lastModifiedBy>
  <cp:lastPrinted>2022-01-18T08:16:29Z</cp:lastPrinted>
  <dcterms:created xsi:type="dcterms:W3CDTF">2020-12-24T02:29:00Z</dcterms:created>
  <dcterms:modified xsi:type="dcterms:W3CDTF">2022-01-18T08:16:32Z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